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VICERRECTORÍA ACADEMICA\HUGO\AUDITORIA 30-11-2020\"/>
    </mc:Choice>
  </mc:AlternateContent>
  <bookViews>
    <workbookView xWindow="0" yWindow="0" windowWidth="20490" windowHeight="7755"/>
  </bookViews>
  <sheets>
    <sheet name="Registro de Opor." sheetId="1" r:id="rId1"/>
    <sheet name="Listas" sheetId="3" r:id="rId2"/>
  </sheets>
  <definedNames>
    <definedName name="correcion">Listas!$D$2:$D$6</definedName>
    <definedName name="correction">#REF!</definedName>
    <definedName name="éxito">Listas!$G$2:$G$6</definedName>
    <definedName name="Likelihood">#REF!</definedName>
    <definedName name="Occurrences">#REF!</definedName>
    <definedName name="ocurrencias">Listas!$B$2:$B$6</definedName>
    <definedName name="potencia">Listas!$C$2:$C$6</definedName>
    <definedName name="potencial">Listas!$C$2:$C$6</definedName>
    <definedName name="Potential">#REF!</definedName>
    <definedName name="Probabilidad">Listas!$A$2:$A$6</definedName>
    <definedName name="Procesos">Listas!$K$2:$K$18</definedName>
    <definedName name="Process">OFFSET(#REF!,0,0,COUNTA(#REF!)-1,1)</definedName>
    <definedName name="reputacion">Listas!$E$2:$E$6</definedName>
    <definedName name="reputation">#REF!</definedName>
    <definedName name="Success">#REF!</definedName>
    <definedName name="_xlnm.Print_Titles" localSheetId="0">'Registro de Opor.'!$3:$7</definedName>
    <definedName name="Violation">#REF!</definedName>
  </definedNames>
  <calcPr calcId="152511"/>
</workbook>
</file>

<file path=xl/calcChain.xml><?xml version="1.0" encoding="utf-8"?>
<calcChain xmlns="http://schemas.openxmlformats.org/spreadsheetml/2006/main">
  <c r="O6" i="1" l="1"/>
  <c r="F17" i="1" l="1"/>
  <c r="M16" i="1"/>
  <c r="M17" i="1"/>
  <c r="M18" i="1"/>
  <c r="M19" i="1"/>
  <c r="N19" i="1"/>
  <c r="F16" i="1"/>
  <c r="M15" i="1"/>
  <c r="N15" i="1" s="1"/>
  <c r="F15" i="1"/>
  <c r="M14" i="1"/>
  <c r="F14" i="1"/>
  <c r="N14" i="1" l="1"/>
  <c r="N16" i="1"/>
  <c r="N17" i="1"/>
  <c r="N18" i="1" l="1"/>
  <c r="F11" i="1"/>
  <c r="M11" i="1" l="1"/>
  <c r="F8" i="1" l="1"/>
  <c r="Q1" i="3" l="1"/>
  <c r="M13" i="1"/>
  <c r="M12" i="1"/>
  <c r="M10" i="1"/>
  <c r="M9" i="1"/>
  <c r="M8" i="1"/>
  <c r="F13" i="1" l="1"/>
  <c r="F12" i="1"/>
  <c r="F10" i="1"/>
  <c r="F9" i="1"/>
  <c r="N8" i="1" l="1"/>
  <c r="N9" i="1"/>
  <c r="N10" i="1"/>
  <c r="N11" i="1"/>
  <c r="N12" i="1"/>
  <c r="N13" i="1"/>
</calcChain>
</file>

<file path=xl/sharedStrings.xml><?xml version="1.0" encoding="utf-8"?>
<sst xmlns="http://schemas.openxmlformats.org/spreadsheetml/2006/main" count="207" uniqueCount="107">
  <si>
    <t>&lt; $100,000</t>
  </si>
  <si>
    <t>&lt; $500,000</t>
  </si>
  <si>
    <t>&gt; $500,000</t>
  </si>
  <si>
    <t>&gt; $1,000,000</t>
  </si>
  <si>
    <t>Proceso</t>
  </si>
  <si>
    <t>Oportunidad</t>
  </si>
  <si>
    <t>Probabilidad (de lograr la oportunidad)</t>
  </si>
  <si>
    <t>Probabilidad</t>
  </si>
  <si>
    <t>Ocurrencias previas</t>
  </si>
  <si>
    <t>Procesos</t>
  </si>
  <si>
    <t>No puede ocurrir / No aplicable</t>
  </si>
  <si>
    <t>Poco probable que ocurra</t>
  </si>
  <si>
    <t>Algo probable que ocurra</t>
  </si>
  <si>
    <t>Probable que ocurra</t>
  </si>
  <si>
    <t>Es muy probable que ocurra</t>
  </si>
  <si>
    <t>Ocurrencias</t>
  </si>
  <si>
    <t>Nunca ha ocurrido</t>
  </si>
  <si>
    <t>No ha ocurrido en los pasados 10 años</t>
  </si>
  <si>
    <t>No ha ocurrido en los pasados 5 años</t>
  </si>
  <si>
    <t>Ha ocurrido en los pasados 5 años</t>
  </si>
  <si>
    <t>Ha ocurrido en el último año</t>
  </si>
  <si>
    <t>Potencial</t>
  </si>
  <si>
    <t>Costo</t>
  </si>
  <si>
    <t>Menor</t>
  </si>
  <si>
    <t>Moderado</t>
  </si>
  <si>
    <t>Alto</t>
  </si>
  <si>
    <t>Muy alto</t>
  </si>
  <si>
    <t>No Hay/ NA</t>
  </si>
  <si>
    <t>Reputación</t>
  </si>
  <si>
    <t>No impacta  / NA</t>
  </si>
  <si>
    <t>Impacto moderado</t>
  </si>
  <si>
    <t>Impacto minimo</t>
  </si>
  <si>
    <t>Buen impacto</t>
  </si>
  <si>
    <t>Gran impacto</t>
  </si>
  <si>
    <t>Mejora potencial de los procesos internos del SGC</t>
  </si>
  <si>
    <t>Potencial costo de implementación</t>
  </si>
  <si>
    <t>$0 ó N/A</t>
  </si>
  <si>
    <t>Beneficio potencial de la oportunidad</t>
  </si>
  <si>
    <t>)
Puede hacer referencia a un documento externo de planificación</t>
  </si>
  <si>
    <t xml:space="preserve">Plan de Seguimiento de Oportunidades
(Sugerido por factor Opor. &gt; </t>
  </si>
  <si>
    <t>Éxito</t>
  </si>
  <si>
    <t>La oportunidad falló</t>
  </si>
  <si>
    <t>La oportunidad se abandono</t>
  </si>
  <si>
    <t>Se lograron algunas expectativas</t>
  </si>
  <si>
    <t>Se lograron todas las expectativas</t>
  </si>
  <si>
    <t>Se superaron las expectativas</t>
  </si>
  <si>
    <t>Calificación</t>
  </si>
  <si>
    <t>CALIFICACIÓN LIMITE / UMBRAL:</t>
  </si>
  <si>
    <t>Direccionamiento estrategico</t>
  </si>
  <si>
    <t>Control Interno</t>
  </si>
  <si>
    <t xml:space="preserve">Registro y control académico </t>
  </si>
  <si>
    <t>Investigación</t>
  </si>
  <si>
    <t xml:space="preserve">Proyección Social </t>
  </si>
  <si>
    <t xml:space="preserve">Gestión Financiera </t>
  </si>
  <si>
    <t>Gestión de Calidad</t>
  </si>
  <si>
    <t>Gestión Administrativa e Infraestructura</t>
  </si>
  <si>
    <t xml:space="preserve">Gestión del Talento Humano </t>
  </si>
  <si>
    <t xml:space="preserve">Bienestar Universitario </t>
  </si>
  <si>
    <t xml:space="preserve">Servicios académicos </t>
  </si>
  <si>
    <t>Gestión Jurídica</t>
  </si>
  <si>
    <t>Direccionamiento estratégico</t>
  </si>
  <si>
    <t xml:space="preserve">Versión 1.0 </t>
  </si>
  <si>
    <t xml:space="preserve">Código: F02-MCIN02 </t>
  </si>
  <si>
    <t>Docencia</t>
  </si>
  <si>
    <t>Mejora de la reputación de la Institución</t>
  </si>
  <si>
    <t>Potencial de expansión de los servicios actuales</t>
  </si>
  <si>
    <t>Proba. Calificación</t>
  </si>
  <si>
    <t xml:space="preserve">Mejora potencial en la satisfacción de los clientes </t>
  </si>
  <si>
    <t>Elaboró: Gestión de Calidad</t>
  </si>
  <si>
    <t xml:space="preserve">"ITFIP" INSTUTUCIÓN DE EDUCACIÓN SUPERIOR </t>
  </si>
  <si>
    <t>Factor de la oportunidad
(Prov. x Ben)</t>
  </si>
  <si>
    <t>Actualización documento Caracterización de Usuarios en la videncia 2020</t>
  </si>
  <si>
    <t>Proceso de caracterización institucional</t>
  </si>
  <si>
    <t>Acreditación de programas</t>
  </si>
  <si>
    <t>Oferta de nuevos programas</t>
  </si>
  <si>
    <t xml:space="preserve">Presentación en convocatorias para asignación de recursos en nuevos proyectos institucionales </t>
  </si>
  <si>
    <t>Presentacion condiciones iniciales para acreditación de programas y Fortalecer Sistema de Aseguramiento de la Calidad de la Institución</t>
  </si>
  <si>
    <t xml:space="preserve">Alianzas con el sector productivo y redes academicas  </t>
  </si>
  <si>
    <t>Gestión de convenios con entidades territoriales y gubernamentales para aumentar cobertura de estimulos</t>
  </si>
  <si>
    <t>Gestionar ante entidades territoriales y gubernamentales convenios para apoyo de estimulos educativos para los estudiantes.</t>
  </si>
  <si>
    <t>Gestionar y promover participacion en redes y sector productivo</t>
  </si>
  <si>
    <t xml:space="preserve">Participar y organizar eventos nacionales e internacionales (virtuales) para promover y fortalecer los procesos de movilidad nacional e internacional </t>
  </si>
  <si>
    <t xml:space="preserve">Fortalecimiento de alianzas e interacción con las demás IES a nivel nacionl e internacional . </t>
  </si>
  <si>
    <t>Implementación y fortalecimiento del MIPG</t>
  </si>
  <si>
    <t>Cumplimiento de estrategias y politicas del MIPG orientadas por el MEN y DAFP</t>
  </si>
  <si>
    <t xml:space="preserve">Fortalecimiento de la imagen Institucional </t>
  </si>
  <si>
    <t>Fortalecer los medios de comunicación digitales de la Institución deben ser tenidos en cuenta para generar estrategias comunicativas que impacten a la comunidad interna y externa, para que de esta forma se puedan generar mayores visitas a la página web y la comunidad estudiantil esté enterada en tiempo real de todo lo que ocurre en la Institución.</t>
  </si>
  <si>
    <t xml:space="preserve"> Mayor inversión en tecnología, tanto para los estudiantes como para los procesos administrativos del ITFIP </t>
  </si>
  <si>
    <t>Actualización infraestructura tecnológica a nivel académico y administrativo</t>
  </si>
  <si>
    <t>Desarrollo de políticas y estrategias medio ambientales</t>
  </si>
  <si>
    <t>Implementar el SGA</t>
  </si>
  <si>
    <t>OBSERVACIONES DEL SEGUIMIENTO (SEPTIEMBRE 30/2020)</t>
  </si>
  <si>
    <t>MATRIZ DE OPORTUNIDADES ACTUALIZADA MAYO DE 2020</t>
  </si>
  <si>
    <t>Potencial de nuevas estrategias y alianzas</t>
  </si>
  <si>
    <t>Diseñar nuevos programas academicos y de educación continuada</t>
  </si>
  <si>
    <t>En el semestre A de 2020 Se celebraron 12 convenios con las diferentes entidades estatales como Alcaldías y la Gobernación del Tolima y empresas privadas para el periodo A de 2020, beneficiando a 340 estudiantes. En el semestre B de 2020 Se evidencias 13 convenios insterinstitucionales con municipios de Tolima y Cundinamarca y Gobernación del Tolima</t>
  </si>
  <si>
    <t>El programa seleccionado para el proceso de Acreitación es el Ingeniería de Sistemas, actualmente se evidencia la elaboración de documentos  de condiciones inicales del programa e Institucionales, los cuales se van a presentar a Consejo Académico y Directivo para su aprobación, para proceder el cargue de información y anexos en la plataforma SACE de CNA para posterior visita de Consejeros en el mes de noviembre, Se recibira acompañamiento para fortalecer el sitema interno de aseguramiento de la calidad por parte de Consultores de la Universidad del Valle - MEN en los meses de octubre - noviembre</t>
  </si>
  <si>
    <t>Aplicar a convocatorias del Gobierno Nacional para acceder a nuevos recursos para desarrollo de proyectos institucionales</t>
  </si>
  <si>
    <t xml:space="preserve"> Se evidencia los resultados del FURAG con un puntaje de 88,1 superando el promedio del desempeño Nacional y siendo primera en el municipio de Espinal, actualmente se elaboro el plan de mejoramiento para mejorar el resultado de la vigencia 2020</t>
  </si>
  <si>
    <t>Se evidencia la comunicaciones digitales de la Institución a traves de Facebook y página web Institucional, se publican, circulares, mensajes informativos, eventos, entre otros, se realizan  trasmisiones en vivo a traves de Facebokk live y el canal de youtube, y se diseño la aplicación MITIFIP para los procesos de Registro de aistencia de los docentes, Registro de electivas, suministro de alimentación, paz y salvo de estudiantes para grado, publicaciones, egresados entre otros</t>
  </si>
  <si>
    <t>Se evidencia la elaboración de la política del Sistema Integrado Ambiental y se proyecto la resolución de conformación del equipo de trabajo, roles y responsabilidad, se elaboro el diagnostico del SIGA a través de la matriz DOFA y se proyecto el plan de trabajo</t>
  </si>
  <si>
    <t>Se evidencia en la página web de la Institución la caracterización de los usuarios vigencia 2019, se tiene proyetado la actualización en el mes de octubre de 2020</t>
  </si>
  <si>
    <t xml:space="preserve">Se evidencia documento maestro del programa de música por ciclos propedeuticos, esta pendiente el diseño microcurriculos. Se evidencia la propuesta de educación continuada, esta en espera de la aprobación del Consejo Académico </t>
  </si>
  <si>
    <t>Se evidencia participación de la Institución en la red académica RUAM (Red del Alto Magdalena) donde participan mas de 10 universidades del Alto Valle del Magdalena, se evidencia convenios con el sector productivo de la región en las tres decanaturas para la realización de practicas empresariales y pasantías</t>
  </si>
  <si>
    <t xml:space="preserve"> Se evidencia la suscrión 8 convenios de Cooperación Nacional e Internacional y se han gestionado 9 alianzas para movilidad de docentes y estudiantes en vigencias anteriores, en el año 2020 Se evidencia suscripción de convenio de mobilidad con la universidad Técnoogica de Queretano ciudad de Mexico, Universidad Chiriquí de la ciudad de Pánama, Univeridad Tecnológica ADETE (Ecuador)</t>
  </si>
  <si>
    <t>Nombre del proyecto: Dotación y mejoramiento de la infraestructura tecnológica, los recursos educativos y biblioteca y los laboratorios académicos del instituto de tolimense formación técnica profesional "ITFIP" del espinal Tolima. Recursos Invertidos: $846.936.809</t>
  </si>
  <si>
    <t>Se evidencia en la plataforma SPI del Departamento Nacional de Planeación, la aprobación y asignación de recursos de 4 proyectos de inversión a la Institución para ejecutar en la vigencia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</si>
</sst>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8"/>
      <color theme="1"/>
      <name val="Calibri"/>
      <family val="2"/>
      <scheme val="minor"/>
    </font>
    <font>
      <b/>
      <sz val="14"/>
      <color theme="1"/>
      <name val="Calibri"/>
      <family val="2"/>
      <scheme val="minor"/>
    </font>
    <font>
      <sz val="11"/>
      <color theme="0"/>
      <name val="Calibri"/>
      <family val="2"/>
      <scheme val="minor"/>
    </font>
    <font>
      <b/>
      <sz val="11"/>
      <color theme="0"/>
      <name val="Calibri"/>
      <family val="2"/>
      <scheme val="minor"/>
    </font>
    <font>
      <sz val="11"/>
      <name val="Calibri"/>
      <family val="2"/>
      <scheme val="minor"/>
    </font>
    <font>
      <b/>
      <sz val="16"/>
      <name val="Calibri"/>
      <family val="2"/>
      <scheme val="minor"/>
    </font>
    <font>
      <b/>
      <sz val="8"/>
      <color theme="1"/>
      <name val="Calibri"/>
      <family val="2"/>
      <scheme val="minor"/>
    </font>
    <font>
      <sz val="9"/>
      <color theme="1"/>
      <name val="Calibri"/>
      <family val="2"/>
      <scheme val="minor"/>
    </font>
    <font>
      <b/>
      <sz val="10"/>
      <color theme="0"/>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sz val="14"/>
      <name val="Calibri"/>
      <family val="2"/>
      <scheme val="minor"/>
    </font>
    <font>
      <sz val="9"/>
      <color theme="0"/>
      <name val="Calibri"/>
      <family val="2"/>
      <scheme val="minor"/>
    </font>
    <font>
      <sz val="11"/>
      <name val="Arial"/>
      <family val="2"/>
    </font>
    <font>
      <sz val="11"/>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indexed="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53">
    <border>
      <left/>
      <right/>
      <top/>
      <bottom/>
      <diagonal/>
    </border>
    <border>
      <left/>
      <right/>
      <top style="medium">
        <color indexed="64"/>
      </top>
      <bottom/>
      <diagonal/>
    </border>
    <border>
      <left style="thin">
        <color theme="1" tint="0.499984740745262"/>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theme="1" tint="0.499984740745262"/>
      </bottom>
      <diagonal/>
    </border>
    <border>
      <left style="medium">
        <color indexed="64"/>
      </left>
      <right style="thin">
        <color theme="1" tint="0.499984740745262"/>
      </right>
      <top style="medium">
        <color indexed="64"/>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thin">
        <color theme="1" tint="0.499984740745262"/>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05">
    <xf numFmtId="0" fontId="0" fillId="0" borderId="0" xfId="0"/>
    <xf numFmtId="0" fontId="1" fillId="2" borderId="0" xfId="0" applyFont="1" applyFill="1" applyAlignment="1" applyProtection="1">
      <alignment vertical="center"/>
    </xf>
    <xf numFmtId="0" fontId="1" fillId="3" borderId="0" xfId="0" applyFont="1" applyFill="1" applyAlignment="1" applyProtection="1">
      <alignment vertical="center"/>
    </xf>
    <xf numFmtId="0" fontId="2" fillId="2" borderId="0" xfId="0" applyFont="1" applyFill="1" applyAlignment="1" applyProtection="1">
      <alignment horizontal="center" vertical="center"/>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1" fillId="3" borderId="0" xfId="0" applyFont="1" applyFill="1" applyAlignment="1" applyProtection="1">
      <alignment vertical="center"/>
      <protection locked="0"/>
    </xf>
    <xf numFmtId="0" fontId="1" fillId="3" borderId="0" xfId="0" quotePrefix="1" applyFont="1" applyFill="1" applyAlignment="1" applyProtection="1">
      <alignment vertical="center"/>
      <protection locked="0"/>
    </xf>
    <xf numFmtId="0" fontId="1" fillId="3" borderId="0" xfId="0" applyFont="1" applyFill="1" applyAlignment="1" applyProtection="1">
      <alignment horizontal="center" vertical="center"/>
      <protection locked="0"/>
    </xf>
    <xf numFmtId="164" fontId="2" fillId="5" borderId="0" xfId="0" applyNumberFormat="1" applyFont="1" applyFill="1" applyAlignment="1" applyProtection="1">
      <alignment horizontal="center" vertical="center"/>
      <protection locked="0"/>
    </xf>
    <xf numFmtId="0" fontId="0" fillId="0" borderId="0" xfId="0" applyProtection="1">
      <protection locked="0"/>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wrapText="1"/>
    </xf>
    <xf numFmtId="0" fontId="3" fillId="0" borderId="0" xfId="0" applyFont="1"/>
    <xf numFmtId="0" fontId="0" fillId="0" borderId="0" xfId="0" applyAlignment="1" applyProtection="1">
      <alignment horizontal="center" vertical="center"/>
      <protection locked="0"/>
    </xf>
    <xf numFmtId="0" fontId="5" fillId="6" borderId="0" xfId="0" applyFont="1" applyFill="1" applyAlignment="1">
      <alignment horizontal="center" vertical="center" wrapText="1"/>
    </xf>
    <xf numFmtId="0" fontId="0" fillId="0" borderId="0" xfId="0" applyFont="1" applyAlignment="1" applyProtection="1">
      <alignment horizontal="center" vertical="center"/>
    </xf>
    <xf numFmtId="0" fontId="0" fillId="0" borderId="0" xfId="0" applyFont="1" applyProtection="1"/>
    <xf numFmtId="0" fontId="0" fillId="0" borderId="0" xfId="0" applyFont="1" applyAlignment="1" applyProtection="1">
      <alignment horizontal="center" wrapText="1"/>
    </xf>
    <xf numFmtId="0" fontId="8" fillId="0" borderId="0" xfId="0" applyFont="1" applyAlignment="1" applyProtection="1">
      <alignment horizontal="center" vertical="center"/>
    </xf>
    <xf numFmtId="0" fontId="0" fillId="0" borderId="0" xfId="0" applyFont="1" applyAlignment="1" applyProtection="1">
      <alignment horizontal="center" vertical="center" wrapText="1"/>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11" fillId="0" borderId="8"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xf>
    <xf numFmtId="0" fontId="11" fillId="0" borderId="8" xfId="0" applyFont="1" applyBorder="1" applyAlignment="1" applyProtection="1">
      <alignment horizontal="center" vertical="center"/>
      <protection locked="0"/>
    </xf>
    <xf numFmtId="0" fontId="12" fillId="0" borderId="31" xfId="0" applyFont="1" applyBorder="1" applyAlignment="1" applyProtection="1">
      <alignment horizontal="center" vertical="center"/>
    </xf>
    <xf numFmtId="0" fontId="11" fillId="0" borderId="31" xfId="0" applyFont="1" applyBorder="1" applyAlignment="1" applyProtection="1">
      <alignment horizontal="center" vertical="center"/>
      <protection locked="0"/>
    </xf>
    <xf numFmtId="0" fontId="12" fillId="0" borderId="18" xfId="0" applyFont="1" applyBorder="1" applyAlignment="1" applyProtection="1">
      <alignment horizontal="center" vertical="center"/>
    </xf>
    <xf numFmtId="0" fontId="11" fillId="0" borderId="18" xfId="0" applyFont="1" applyBorder="1" applyAlignment="1" applyProtection="1">
      <alignment horizontal="center" vertical="center"/>
      <protection locked="0"/>
    </xf>
    <xf numFmtId="0" fontId="11" fillId="0" borderId="33"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3" fillId="0" borderId="0" xfId="0" applyFont="1" applyAlignment="1" applyProtection="1">
      <alignment horizontal="left" vertical="center"/>
    </xf>
    <xf numFmtId="0" fontId="5" fillId="0" borderId="0" xfId="0" applyFont="1" applyProtection="1"/>
    <xf numFmtId="0" fontId="15"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Protection="1"/>
    <xf numFmtId="0" fontId="7" fillId="4" borderId="39" xfId="0" applyFont="1" applyFill="1" applyBorder="1" applyAlignment="1" applyProtection="1">
      <alignment horizontal="center" vertical="center" wrapText="1"/>
    </xf>
    <xf numFmtId="0" fontId="11" fillId="0" borderId="33"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2" fillId="0" borderId="30"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17" xfId="0" applyFont="1" applyBorder="1" applyAlignment="1" applyProtection="1">
      <alignment horizontal="center" vertical="center"/>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44"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xf>
    <xf numFmtId="0" fontId="11" fillId="0" borderId="41" xfId="0" applyFont="1" applyBorder="1" applyAlignment="1" applyProtection="1">
      <alignment horizontal="left" vertical="center" wrapText="1"/>
    </xf>
    <xf numFmtId="0" fontId="11" fillId="0" borderId="41" xfId="0" applyFont="1" applyBorder="1" applyAlignment="1" applyProtection="1">
      <alignment vertical="center" wrapText="1"/>
    </xf>
    <xf numFmtId="0" fontId="0" fillId="0" borderId="8" xfId="0" applyFont="1" applyBorder="1" applyAlignment="1" applyProtection="1">
      <alignment horizontal="center" vertical="center"/>
    </xf>
    <xf numFmtId="0" fontId="12" fillId="0" borderId="0" xfId="0" applyFont="1" applyBorder="1" applyAlignment="1" applyProtection="1">
      <alignment horizontal="center" vertical="center"/>
    </xf>
    <xf numFmtId="0" fontId="0" fillId="0" borderId="45" xfId="0" applyFont="1" applyBorder="1" applyAlignment="1" applyProtection="1">
      <alignment vertical="center" wrapText="1"/>
    </xf>
    <xf numFmtId="0" fontId="0" fillId="0" borderId="42" xfId="0" applyFont="1" applyBorder="1" applyAlignment="1" applyProtection="1">
      <alignment vertical="center" wrapText="1"/>
    </xf>
    <xf numFmtId="0" fontId="16" fillId="0" borderId="8" xfId="0" applyFont="1" applyBorder="1" applyAlignment="1">
      <alignment horizontal="left" vertical="center" wrapText="1"/>
    </xf>
    <xf numFmtId="0" fontId="16" fillId="0" borderId="43" xfId="0" applyFont="1" applyBorder="1" applyAlignment="1">
      <alignment horizontal="left" vertical="center" wrapText="1"/>
    </xf>
    <xf numFmtId="0" fontId="16" fillId="0" borderId="18" xfId="0" applyFont="1" applyBorder="1" applyAlignment="1">
      <alignment horizontal="left" vertical="center" wrapText="1"/>
    </xf>
    <xf numFmtId="0" fontId="17" fillId="0" borderId="52" xfId="0" applyFont="1" applyBorder="1" applyAlignment="1">
      <alignment vertical="center" wrapText="1"/>
    </xf>
    <xf numFmtId="0" fontId="17" fillId="0" borderId="47"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49" xfId="0" applyFont="1" applyBorder="1" applyAlignment="1" applyProtection="1">
      <alignment horizontal="center" vertical="center" wrapText="1"/>
      <protection locked="0"/>
    </xf>
    <xf numFmtId="0" fontId="17" fillId="0" borderId="50"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0" borderId="21" xfId="0" applyFont="1" applyBorder="1" applyAlignment="1">
      <alignment vertical="center" wrapText="1"/>
    </xf>
    <xf numFmtId="0" fontId="17" fillId="0" borderId="51"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0" fillId="0" borderId="0" xfId="0" applyFont="1" applyAlignment="1" applyProtection="1">
      <alignment wrapText="1"/>
    </xf>
    <xf numFmtId="0" fontId="0" fillId="9" borderId="45" xfId="0" applyFont="1" applyFill="1" applyBorder="1" applyAlignment="1" applyProtection="1">
      <alignment vertical="center" wrapText="1"/>
    </xf>
    <xf numFmtId="0" fontId="0" fillId="9" borderId="46" xfId="0" applyFont="1" applyFill="1" applyBorder="1" applyAlignment="1" applyProtection="1">
      <alignment vertical="center" wrapText="1"/>
    </xf>
    <xf numFmtId="0" fontId="4" fillId="7" borderId="7" xfId="0" applyFont="1" applyFill="1" applyBorder="1" applyAlignment="1" applyProtection="1">
      <alignment horizontal="center" vertical="center" wrapText="1"/>
    </xf>
    <xf numFmtId="0" fontId="4" fillId="7" borderId="29" xfId="0" applyFont="1" applyFill="1" applyBorder="1" applyAlignment="1" applyProtection="1">
      <alignment horizontal="center" vertical="center"/>
    </xf>
    <xf numFmtId="0" fontId="14" fillId="6" borderId="37"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8" fillId="0" borderId="1" xfId="0" applyFont="1" applyBorder="1" applyAlignment="1" applyProtection="1">
      <alignment horizontal="center" vertical="center"/>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4" fillId="7" borderId="6" xfId="0" applyFont="1" applyFill="1" applyBorder="1" applyAlignment="1" applyProtection="1">
      <alignment horizontal="center" vertical="center"/>
    </xf>
    <xf numFmtId="0" fontId="4" fillId="7" borderId="25" xfId="0" applyFont="1" applyFill="1" applyBorder="1" applyAlignment="1" applyProtection="1">
      <alignment horizontal="center" vertical="center"/>
    </xf>
    <xf numFmtId="0" fontId="10" fillId="7" borderId="35" xfId="0" applyFont="1" applyFill="1" applyBorder="1" applyAlignment="1" applyProtection="1">
      <alignment horizontal="center" vertical="center"/>
    </xf>
    <xf numFmtId="0" fontId="10" fillId="7" borderId="36" xfId="0" applyFont="1" applyFill="1" applyBorder="1" applyAlignment="1" applyProtection="1">
      <alignment horizontal="center" vertical="center"/>
    </xf>
    <xf numFmtId="0" fontId="9" fillId="7" borderId="23" xfId="0" applyFont="1" applyFill="1" applyBorder="1" applyAlignment="1" applyProtection="1">
      <alignment horizontal="center" vertical="center" wrapText="1"/>
    </xf>
    <xf numFmtId="0" fontId="9" fillId="7" borderId="28"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10" fillId="7" borderId="0" xfId="0" applyFont="1" applyFill="1" applyBorder="1" applyAlignment="1" applyProtection="1">
      <alignment horizontal="center" vertical="center" wrapText="1"/>
    </xf>
    <xf numFmtId="0" fontId="9" fillId="7" borderId="2" xfId="0" applyFont="1" applyFill="1" applyBorder="1" applyAlignment="1" applyProtection="1">
      <alignment horizontal="center" vertical="center" wrapText="1"/>
    </xf>
    <xf numFmtId="0" fontId="9" fillId="7" borderId="3" xfId="0" applyFont="1" applyFill="1" applyBorder="1" applyAlignment="1" applyProtection="1">
      <alignment horizontal="center" vertical="center" wrapText="1"/>
    </xf>
    <xf numFmtId="0" fontId="9" fillId="7" borderId="22" xfId="0" applyFont="1" applyFill="1" applyBorder="1" applyAlignment="1" applyProtection="1">
      <alignment horizontal="center" vertical="center"/>
    </xf>
    <xf numFmtId="0" fontId="9" fillId="7" borderId="4" xfId="0" applyFont="1" applyFill="1" applyBorder="1" applyAlignment="1" applyProtection="1">
      <alignment horizontal="center" vertical="center"/>
    </xf>
    <xf numFmtId="0" fontId="14" fillId="8" borderId="34"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9" fillId="7" borderId="5" xfId="0" applyFont="1" applyFill="1" applyBorder="1" applyAlignment="1" applyProtection="1">
      <alignment horizontal="center" vertical="center" wrapText="1"/>
    </xf>
    <xf numFmtId="0" fontId="9" fillId="7" borderId="24"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9" fillId="7" borderId="29" xfId="0" applyFont="1" applyFill="1" applyBorder="1" applyAlignment="1" applyProtection="1">
      <alignment horizontal="center" vertical="center"/>
    </xf>
  </cellXfs>
  <cellStyles count="1">
    <cellStyle name="Normal" xfId="0" builtinId="0"/>
  </cellStyles>
  <dxfs count="3">
    <dxf>
      <font>
        <color rgb="FFFFFF00"/>
      </font>
      <fill>
        <patternFill>
          <bgColor rgb="FFFF0000"/>
        </patternFill>
      </fill>
    </dxf>
    <dxf>
      <fill>
        <patternFill>
          <bgColor theme="1" tint="0.499984740745262"/>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726907</xdr:colOff>
      <xdr:row>2</xdr:row>
      <xdr:rowOff>28576</xdr:rowOff>
    </xdr:from>
    <xdr:to>
      <xdr:col>2</xdr:col>
      <xdr:colOff>99188</xdr:colOff>
      <xdr:row>3</xdr:row>
      <xdr:rowOff>409576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307" y="228601"/>
          <a:ext cx="703665"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571499</xdr:colOff>
      <xdr:row>12</xdr:row>
      <xdr:rowOff>19050</xdr:rowOff>
    </xdr:from>
    <xdr:to>
      <xdr:col>2</xdr:col>
      <xdr:colOff>533400</xdr:colOff>
      <xdr:row>18</xdr:row>
      <xdr:rowOff>57150</xdr:rowOff>
    </xdr:to>
    <xdr:sp macro="" textlink="">
      <xdr:nvSpPr>
        <xdr:cNvPr id="2" name="Rectangular Callout 2">
          <a:extLst>
            <a:ext uri="{FF2B5EF4-FFF2-40B4-BE49-F238E27FC236}">
              <a16:creationId xmlns="" xmlns:a16="http://schemas.microsoft.com/office/drawing/2014/main" id="{00000000-0008-0000-0100-000002000000}"/>
            </a:ext>
          </a:extLst>
        </xdr:cNvPr>
        <xdr:cNvSpPr/>
      </xdr:nvSpPr>
      <xdr:spPr>
        <a:xfrm>
          <a:off x="2047874" y="2505075"/>
          <a:ext cx="1771651" cy="1181100"/>
        </a:xfrm>
        <a:prstGeom prst="wedgeRectCallout">
          <a:avLst>
            <a:gd name="adj1" fmla="val 33394"/>
            <a:gd name="adj2" fmla="val -13823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solidFill>
                <a:sysClr val="windowText" lastClr="000000"/>
              </a:solidFill>
            </a:rPr>
            <a:t>Personalizar entradas de las listas como mejor le parezca.</a:t>
          </a:r>
        </a:p>
      </xdr:txBody>
    </xdr:sp>
    <xdr:clientData/>
  </xdr:twoCellAnchor>
  <xdr:twoCellAnchor>
    <xdr:from>
      <xdr:col>4</xdr:col>
      <xdr:colOff>171450</xdr:colOff>
      <xdr:row>10</xdr:row>
      <xdr:rowOff>85725</xdr:rowOff>
    </xdr:from>
    <xdr:to>
      <xdr:col>8</xdr:col>
      <xdr:colOff>1152525</xdr:colOff>
      <xdr:row>16</xdr:row>
      <xdr:rowOff>156211</xdr:rowOff>
    </xdr:to>
    <xdr:sp macro="" textlink="">
      <xdr:nvSpPr>
        <xdr:cNvPr id="3" name="Rectangular Callout 3">
          <a:extLst>
            <a:ext uri="{FF2B5EF4-FFF2-40B4-BE49-F238E27FC236}">
              <a16:creationId xmlns="" xmlns:a16="http://schemas.microsoft.com/office/drawing/2014/main" id="{00000000-0008-0000-0100-000003000000}"/>
            </a:ext>
          </a:extLst>
        </xdr:cNvPr>
        <xdr:cNvSpPr/>
      </xdr:nvSpPr>
      <xdr:spPr>
        <a:xfrm>
          <a:off x="4981575" y="2190750"/>
          <a:ext cx="5229225" cy="1213486"/>
        </a:xfrm>
        <a:prstGeom prst="wedgeRectCallout">
          <a:avLst>
            <a:gd name="adj1" fmla="val 42066"/>
            <a:gd name="adj2" fmla="val -17343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baseline="0">
              <a:solidFill>
                <a:sysClr val="windowText" lastClr="000000"/>
              </a:solidFill>
            </a:rPr>
            <a:t>Introduzca la calificación limite de la Oportunidad que desencadenará la necesidad de un Plan de Seguimiento de Oportunidades; las calificaciones por debajo de esta puntuación se considerarían que no vale la pena.</a:t>
          </a:r>
          <a:endParaRPr lang="en-US" sz="1600" b="1">
            <a:solidFill>
              <a:sysClr val="windowText" lastClr="000000"/>
            </a:solidFill>
          </a:endParaRPr>
        </a:p>
      </xdr:txBody>
    </xdr:sp>
    <xdr:clientData/>
  </xdr:twoCellAnchor>
  <xdr:twoCellAnchor>
    <xdr:from>
      <xdr:col>11</xdr:col>
      <xdr:colOff>238125</xdr:colOff>
      <xdr:row>1</xdr:row>
      <xdr:rowOff>133349</xdr:rowOff>
    </xdr:from>
    <xdr:to>
      <xdr:col>13</xdr:col>
      <xdr:colOff>363855</xdr:colOff>
      <xdr:row>7</xdr:row>
      <xdr:rowOff>142875</xdr:rowOff>
    </xdr:to>
    <xdr:sp macro="" textlink="">
      <xdr:nvSpPr>
        <xdr:cNvPr id="4" name="Rectangular Callout 1">
          <a:extLst>
            <a:ext uri="{FF2B5EF4-FFF2-40B4-BE49-F238E27FC236}">
              <a16:creationId xmlns="" xmlns:a16="http://schemas.microsoft.com/office/drawing/2014/main" id="{00000000-0008-0000-0100-000004000000}"/>
            </a:ext>
          </a:extLst>
        </xdr:cNvPr>
        <xdr:cNvSpPr/>
      </xdr:nvSpPr>
      <xdr:spPr>
        <a:xfrm>
          <a:off x="14468475" y="514349"/>
          <a:ext cx="1649730" cy="1162051"/>
        </a:xfrm>
        <a:prstGeom prst="wedgeRectCallout">
          <a:avLst>
            <a:gd name="adj1" fmla="val -62757"/>
            <a:gd name="adj2" fmla="val -1974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baseline="0">
              <a:solidFill>
                <a:sysClr val="windowText" lastClr="000000"/>
              </a:solidFill>
            </a:rPr>
            <a:t>Personalice la listade los procesos de su SGC aquí.</a:t>
          </a:r>
        </a:p>
        <a:p>
          <a:pPr algn="l"/>
          <a:endParaRPr lang="en-US" sz="1600" b="1" baseline="0">
            <a:solidFill>
              <a:sysClr val="windowText" lastClr="000000"/>
            </a:solidFill>
          </a:endParaRPr>
        </a:p>
        <a:p>
          <a:pPr algn="l"/>
          <a:endParaRPr lang="en-US" sz="1600" b="1" baseline="0">
            <a:solidFill>
              <a:sysClr val="windowText" lastClr="000000"/>
            </a:solidFill>
          </a:endParaRPr>
        </a:p>
        <a:p>
          <a:pPr algn="l"/>
          <a:endParaRPr lang="en-US" sz="1600" b="1">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
  <sheetViews>
    <sheetView showGridLines="0" tabSelected="1" zoomScale="90" zoomScaleNormal="90" workbookViewId="0">
      <selection activeCell="P19" sqref="P19"/>
    </sheetView>
  </sheetViews>
  <sheetFormatPr baseColWidth="10" defaultColWidth="9.140625" defaultRowHeight="15" x14ac:dyDescent="0.25"/>
  <cols>
    <col min="1" max="1" width="3.5703125" style="18" customWidth="1"/>
    <col min="2" max="2" width="20" style="20" customWidth="1"/>
    <col min="3" max="3" width="25.140625" style="17" customWidth="1"/>
    <col min="4" max="4" width="13.85546875" style="21" customWidth="1"/>
    <col min="5" max="5" width="13.140625" style="17" customWidth="1"/>
    <col min="6" max="6" width="10.85546875" style="17" customWidth="1"/>
    <col min="7" max="7" width="11.5703125" style="17" customWidth="1"/>
    <col min="8" max="8" width="11.85546875" style="17" customWidth="1"/>
    <col min="9" max="9" width="12.5703125" style="17" customWidth="1"/>
    <col min="10" max="10" width="12" style="17" customWidth="1"/>
    <col min="11" max="11" width="13.7109375" style="17" customWidth="1"/>
    <col min="12" max="12" width="16" style="17" customWidth="1"/>
    <col min="13" max="13" width="9.85546875" style="17" customWidth="1"/>
    <col min="14" max="14" width="11.28515625" style="17" customWidth="1"/>
    <col min="15" max="15" width="29.7109375" style="18" customWidth="1"/>
    <col min="16" max="16" width="36.42578125" style="18" customWidth="1"/>
    <col min="17" max="16384" width="9.140625" style="18"/>
  </cols>
  <sheetData>
    <row r="1" spans="1:18" ht="6.75" customHeight="1" x14ac:dyDescent="0.25"/>
    <row r="2" spans="1:18" ht="6" customHeight="1" thickBot="1" x14ac:dyDescent="0.3"/>
    <row r="3" spans="1:18" s="16" customFormat="1" ht="31.5" customHeight="1" thickBot="1" x14ac:dyDescent="0.3">
      <c r="B3" s="79"/>
      <c r="C3" s="80"/>
      <c r="D3" s="83" t="s">
        <v>69</v>
      </c>
      <c r="E3" s="84"/>
      <c r="F3" s="84"/>
      <c r="G3" s="84"/>
      <c r="H3" s="84"/>
      <c r="I3" s="84"/>
      <c r="J3" s="84"/>
      <c r="K3" s="84"/>
      <c r="L3" s="84"/>
      <c r="M3" s="84"/>
      <c r="N3" s="85"/>
      <c r="O3" s="76" t="s">
        <v>62</v>
      </c>
      <c r="P3" s="77"/>
    </row>
    <row r="4" spans="1:18" s="16" customFormat="1" ht="34.5" customHeight="1" thickBot="1" x14ac:dyDescent="0.3">
      <c r="B4" s="81"/>
      <c r="C4" s="82"/>
      <c r="D4" s="98" t="s">
        <v>92</v>
      </c>
      <c r="E4" s="99"/>
      <c r="F4" s="99"/>
      <c r="G4" s="99"/>
      <c r="H4" s="99"/>
      <c r="I4" s="99"/>
      <c r="J4" s="99"/>
      <c r="K4" s="99"/>
      <c r="L4" s="99"/>
      <c r="M4" s="99"/>
      <c r="N4" s="100"/>
      <c r="O4" s="76" t="s">
        <v>61</v>
      </c>
      <c r="P4" s="77"/>
    </row>
    <row r="5" spans="1:18" ht="13.5" customHeight="1" thickBot="1" x14ac:dyDescent="0.3"/>
    <row r="6" spans="1:18" ht="32.25" customHeight="1" x14ac:dyDescent="0.25">
      <c r="B6" s="88" t="s">
        <v>4</v>
      </c>
      <c r="C6" s="86" t="s">
        <v>5</v>
      </c>
      <c r="D6" s="94" t="s">
        <v>6</v>
      </c>
      <c r="E6" s="95"/>
      <c r="F6" s="92" t="s">
        <v>66</v>
      </c>
      <c r="G6" s="96" t="s">
        <v>37</v>
      </c>
      <c r="H6" s="97"/>
      <c r="I6" s="97"/>
      <c r="J6" s="97"/>
      <c r="K6" s="97"/>
      <c r="L6" s="97"/>
      <c r="M6" s="90" t="s">
        <v>46</v>
      </c>
      <c r="N6" s="101" t="s">
        <v>70</v>
      </c>
      <c r="O6" s="103" t="str">
        <f>Listas!Q1</f>
        <v>Plan de Seguimiento de Oportunidades
(Sugerido por factor Opor. &gt; 8)
Puede hacer referencia a un documento externo de planificación</v>
      </c>
      <c r="P6" s="74" t="s">
        <v>91</v>
      </c>
    </row>
    <row r="7" spans="1:18" s="19" customFormat="1" ht="76.5" customHeight="1" thickBot="1" x14ac:dyDescent="0.3">
      <c r="B7" s="89"/>
      <c r="C7" s="87"/>
      <c r="D7" s="22" t="s">
        <v>7</v>
      </c>
      <c r="E7" s="22" t="s">
        <v>8</v>
      </c>
      <c r="F7" s="93"/>
      <c r="G7" s="23" t="s">
        <v>93</v>
      </c>
      <c r="H7" s="22" t="s">
        <v>65</v>
      </c>
      <c r="I7" s="22" t="s">
        <v>67</v>
      </c>
      <c r="J7" s="22" t="s">
        <v>34</v>
      </c>
      <c r="K7" s="22" t="s">
        <v>64</v>
      </c>
      <c r="L7" s="40" t="s">
        <v>35</v>
      </c>
      <c r="M7" s="91"/>
      <c r="N7" s="102"/>
      <c r="O7" s="104"/>
      <c r="P7" s="75"/>
    </row>
    <row r="8" spans="1:18" ht="90" customHeight="1" x14ac:dyDescent="0.25">
      <c r="A8" s="53">
        <v>1</v>
      </c>
      <c r="B8" s="61" t="s">
        <v>48</v>
      </c>
      <c r="C8" s="57" t="s">
        <v>72</v>
      </c>
      <c r="D8" s="62" t="s">
        <v>13</v>
      </c>
      <c r="E8" s="62" t="s">
        <v>19</v>
      </c>
      <c r="F8" s="27">
        <f>IF($D8="","",MAX(VLOOKUP($D8,Listas!$A$1:$F$6,6,0),(VLOOKUP($E8,Listas!$B$1:$F$6,5,0))))</f>
        <v>4</v>
      </c>
      <c r="G8" s="28" t="s">
        <v>23</v>
      </c>
      <c r="H8" s="28" t="s">
        <v>25</v>
      </c>
      <c r="I8" s="28" t="s">
        <v>23</v>
      </c>
      <c r="J8" s="28" t="s">
        <v>24</v>
      </c>
      <c r="K8" s="28" t="s">
        <v>32</v>
      </c>
      <c r="L8" s="41" t="s">
        <v>3</v>
      </c>
      <c r="M8" s="44">
        <f>IF($G8="","",(MAX(VLOOKUP($G8,Listas!$C$1:$F$6,4,0),VLOOKUP($H8,Listas!$C$1:$F$6,4,0),VLOOKUP($I8,Listas!$C$1:$F$6,4,0),VLOOKUP($J8,Listas!$C$1:$F$6,4,0),VLOOKUP($K8,Listas!$E$1:$F$6,2,0),VLOOKUP($L8,Listas!$D$1:$F$6,3,0))))</f>
        <v>4</v>
      </c>
      <c r="N8" s="27">
        <f t="shared" ref="N8:N19" si="0">IF($D8="","",$F8*$M8)</f>
        <v>16</v>
      </c>
      <c r="O8" s="31" t="s">
        <v>71</v>
      </c>
      <c r="P8" s="50" t="s">
        <v>101</v>
      </c>
    </row>
    <row r="9" spans="1:18" ht="219.75" customHeight="1" x14ac:dyDescent="0.25">
      <c r="A9" s="53">
        <v>2</v>
      </c>
      <c r="B9" s="63" t="s">
        <v>63</v>
      </c>
      <c r="C9" s="60" t="s">
        <v>73</v>
      </c>
      <c r="D9" s="64" t="s">
        <v>13</v>
      </c>
      <c r="E9" s="64" t="s">
        <v>16</v>
      </c>
      <c r="F9" s="25">
        <f>IF($D9="","",MAX(VLOOKUP($D9,Listas!$A$1:$F$6,6,0),(VLOOKUP($E9,Listas!$B$1:$F$6,5,0))))</f>
        <v>4</v>
      </c>
      <c r="G9" s="26" t="s">
        <v>26</v>
      </c>
      <c r="H9" s="26" t="s">
        <v>26</v>
      </c>
      <c r="I9" s="26" t="s">
        <v>25</v>
      </c>
      <c r="J9" s="26" t="s">
        <v>24</v>
      </c>
      <c r="K9" s="26" t="s">
        <v>33</v>
      </c>
      <c r="L9" s="42" t="s">
        <v>3</v>
      </c>
      <c r="M9" s="45">
        <f>IF($G9="","",(MAX(VLOOKUP($G9,Listas!$C$1:$F$6,4,0),VLOOKUP($H9,Listas!$C$1:$F$6,4,0),VLOOKUP($I9,Listas!$C$1:$F$6,4,0),VLOOKUP($J9,Listas!$C$1:$F$6,4,0),VLOOKUP($K9,Listas!$E$1:$F$6,2,0),VLOOKUP($L9,Listas!$D$1:$F$6,3,0))))</f>
        <v>5</v>
      </c>
      <c r="N9" s="25">
        <f t="shared" si="0"/>
        <v>20</v>
      </c>
      <c r="O9" s="32" t="s">
        <v>76</v>
      </c>
      <c r="P9" s="51" t="s">
        <v>96</v>
      </c>
    </row>
    <row r="10" spans="1:18" ht="92.25" customHeight="1" x14ac:dyDescent="0.25">
      <c r="A10" s="53">
        <v>3</v>
      </c>
      <c r="B10" s="63" t="s">
        <v>63</v>
      </c>
      <c r="C10" s="60" t="s">
        <v>74</v>
      </c>
      <c r="D10" s="64" t="s">
        <v>14</v>
      </c>
      <c r="E10" s="64" t="s">
        <v>19</v>
      </c>
      <c r="F10" s="25">
        <f>IF($D10="","",MAX(VLOOKUP($D10,Listas!$A$1:$F$6,6,0),(VLOOKUP($E10,Listas!$B$1:$F$6,5,0))))</f>
        <v>5</v>
      </c>
      <c r="G10" s="26" t="s">
        <v>25</v>
      </c>
      <c r="H10" s="26" t="s">
        <v>23</v>
      </c>
      <c r="I10" s="26" t="s">
        <v>25</v>
      </c>
      <c r="J10" s="26" t="s">
        <v>23</v>
      </c>
      <c r="K10" s="26" t="s">
        <v>33</v>
      </c>
      <c r="L10" s="42" t="s">
        <v>3</v>
      </c>
      <c r="M10" s="45">
        <f>IF($G10="","",(MAX(VLOOKUP($G10,Listas!$C$1:$F$6,4,0),VLOOKUP($H10,Listas!$C$1:$F$6,4,0),VLOOKUP($I10,Listas!$C$1:$F$6,4,0),VLOOKUP($J10,Listas!$C$1:$F$6,4,0),VLOOKUP($K10,Listas!$E$1:$F$6,2,0),VLOOKUP($L10,Listas!$D$1:$F$6,3,0))))</f>
        <v>5</v>
      </c>
      <c r="N10" s="25">
        <f t="shared" si="0"/>
        <v>25</v>
      </c>
      <c r="O10" s="32" t="s">
        <v>94</v>
      </c>
      <c r="P10" s="51" t="s">
        <v>102</v>
      </c>
    </row>
    <row r="11" spans="1:18" ht="111.75" customHeight="1" x14ac:dyDescent="0.25">
      <c r="A11" s="53">
        <v>4</v>
      </c>
      <c r="B11" s="63" t="s">
        <v>63</v>
      </c>
      <c r="C11" s="60" t="s">
        <v>77</v>
      </c>
      <c r="D11" s="64" t="s">
        <v>14</v>
      </c>
      <c r="E11" s="64" t="s">
        <v>19</v>
      </c>
      <c r="F11" s="25">
        <f>IF($D11="","",MAX(VLOOKUP($D11,Listas!$A$1:$F$6,6,0),(VLOOKUP($E11,Listas!$B$1:$F$6,5,0))))</f>
        <v>5</v>
      </c>
      <c r="G11" s="26" t="s">
        <v>26</v>
      </c>
      <c r="H11" s="26" t="s">
        <v>25</v>
      </c>
      <c r="I11" s="26" t="s">
        <v>25</v>
      </c>
      <c r="J11" s="26" t="s">
        <v>23</v>
      </c>
      <c r="K11" s="26" t="s">
        <v>33</v>
      </c>
      <c r="L11" s="42" t="s">
        <v>3</v>
      </c>
      <c r="M11" s="45">
        <f>IF($G11="","",(MAX(VLOOKUP($G11,Listas!$C$1:$F$6,4,0),VLOOKUP($H11,Listas!$C$1:$F$6,4,0),VLOOKUP($I11,Listas!$C$1:$F$6,4,0),VLOOKUP($J11,Listas!$C$1:$F$6,4,0),VLOOKUP($K11,Listas!$E$1:$F$6,2,0),VLOOKUP($L11,Listas!$D$1:$F$6,3,0))))</f>
        <v>5</v>
      </c>
      <c r="N11" s="25">
        <f t="shared" si="0"/>
        <v>25</v>
      </c>
      <c r="O11" s="32" t="s">
        <v>80</v>
      </c>
      <c r="P11" s="52" t="s">
        <v>103</v>
      </c>
    </row>
    <row r="12" spans="1:18" ht="135" customHeight="1" x14ac:dyDescent="0.25">
      <c r="A12" s="53">
        <v>5</v>
      </c>
      <c r="B12" s="63" t="s">
        <v>60</v>
      </c>
      <c r="C12" s="60" t="s">
        <v>78</v>
      </c>
      <c r="D12" s="64" t="s">
        <v>13</v>
      </c>
      <c r="E12" s="64" t="s">
        <v>20</v>
      </c>
      <c r="F12" s="25">
        <f>IF($D12="","",MAX(VLOOKUP($D12,Listas!$A$1:$F$6,6,0),(VLOOKUP($E12,Listas!$B$1:$F$6,5,0))))</f>
        <v>5</v>
      </c>
      <c r="G12" s="26" t="s">
        <v>26</v>
      </c>
      <c r="H12" s="26" t="s">
        <v>24</v>
      </c>
      <c r="I12" s="26" t="s">
        <v>26</v>
      </c>
      <c r="J12" s="26" t="s">
        <v>23</v>
      </c>
      <c r="K12" s="26" t="s">
        <v>33</v>
      </c>
      <c r="L12" s="42" t="s">
        <v>3</v>
      </c>
      <c r="M12" s="45">
        <f>IF($G12="","",(MAX(VLOOKUP($G12,Listas!$C$1:$F$6,4,0),VLOOKUP($H12,Listas!$C$1:$F$6,4,0),VLOOKUP($I12,Listas!$C$1:$F$6,4,0),VLOOKUP($J12,Listas!$C$1:$F$6,4,0),VLOOKUP($K12,Listas!$E$1:$F$6,2,0),VLOOKUP($L12,Listas!$D$1:$F$6,3,0))))</f>
        <v>5</v>
      </c>
      <c r="N12" s="25">
        <f t="shared" si="0"/>
        <v>25</v>
      </c>
      <c r="O12" s="32" t="s">
        <v>79</v>
      </c>
      <c r="P12" s="52" t="s">
        <v>95</v>
      </c>
    </row>
    <row r="13" spans="1:18" ht="139.5" customHeight="1" x14ac:dyDescent="0.25">
      <c r="A13" s="53">
        <v>6</v>
      </c>
      <c r="B13" s="63" t="s">
        <v>51</v>
      </c>
      <c r="C13" s="60" t="s">
        <v>82</v>
      </c>
      <c r="D13" s="64" t="s">
        <v>13</v>
      </c>
      <c r="E13" s="64" t="s">
        <v>19</v>
      </c>
      <c r="F13" s="25">
        <f>IF($D13="","",MAX(VLOOKUP($D13,Listas!$A$1:$F$6,6,0),(VLOOKUP($E13,Listas!$B$1:$F$6,5,0))))</f>
        <v>4</v>
      </c>
      <c r="G13" s="26" t="s">
        <v>26</v>
      </c>
      <c r="H13" s="26" t="s">
        <v>26</v>
      </c>
      <c r="I13" s="26" t="s">
        <v>25</v>
      </c>
      <c r="J13" s="26" t="s">
        <v>24</v>
      </c>
      <c r="K13" s="26" t="s">
        <v>33</v>
      </c>
      <c r="L13" s="42" t="s">
        <v>3</v>
      </c>
      <c r="M13" s="45">
        <f>IF($G13="","",(MAX(VLOOKUP($G13,Listas!$C$1:$F$6,4,0),VLOOKUP($H13,Listas!$C$1:$F$6,4,0),VLOOKUP($I13,Listas!$C$1:$F$6,4,0),VLOOKUP($J13,Listas!$C$1:$F$6,4,0),VLOOKUP($K13,Listas!$E$1:$F$6,2,0),VLOOKUP($L13,Listas!$D$1:$F$6,3,0))))</f>
        <v>5</v>
      </c>
      <c r="N13" s="25">
        <f t="shared" si="0"/>
        <v>20</v>
      </c>
      <c r="O13" s="32" t="s">
        <v>81</v>
      </c>
      <c r="P13" s="52" t="s">
        <v>104</v>
      </c>
      <c r="Q13" s="71"/>
      <c r="R13" s="71"/>
    </row>
    <row r="14" spans="1:18" ht="92.25" customHeight="1" x14ac:dyDescent="0.25">
      <c r="A14" s="53">
        <v>8</v>
      </c>
      <c r="B14" s="65" t="s">
        <v>48</v>
      </c>
      <c r="C14" s="60" t="s">
        <v>75</v>
      </c>
      <c r="D14" s="64" t="s">
        <v>13</v>
      </c>
      <c r="E14" s="64" t="s">
        <v>19</v>
      </c>
      <c r="F14" s="25">
        <f>IF($D14="","",MAX(VLOOKUP($D14,Listas!$A$1:$F$6,6,0),(VLOOKUP($E14,Listas!$B$1:$F$6,5,0))))</f>
        <v>4</v>
      </c>
      <c r="G14" s="26" t="s">
        <v>25</v>
      </c>
      <c r="H14" s="26" t="s">
        <v>25</v>
      </c>
      <c r="I14" s="26" t="s">
        <v>26</v>
      </c>
      <c r="J14" s="26" t="s">
        <v>25</v>
      </c>
      <c r="K14" s="24" t="s">
        <v>32</v>
      </c>
      <c r="L14" s="42" t="s">
        <v>3</v>
      </c>
      <c r="M14" s="45">
        <f>IF($G14="","",(MAX(VLOOKUP($G14,Listas!$C$1:$F$6,4,0),VLOOKUP($H14,Listas!$C$1:$F$6,4,0),VLOOKUP($I14,Listas!$C$1:$F$6,4,0),VLOOKUP($J14,Listas!$C$1:$F$6,4,0),VLOOKUP($K14,Listas!$E$1:$F$6,2,0),VLOOKUP($L14,Listas!$D$1:$F$6,3,0))))</f>
        <v>5</v>
      </c>
      <c r="N14" s="25">
        <f t="shared" si="0"/>
        <v>20</v>
      </c>
      <c r="O14" s="32" t="s">
        <v>97</v>
      </c>
      <c r="P14" s="73" t="s">
        <v>106</v>
      </c>
    </row>
    <row r="15" spans="1:18" ht="119.25" customHeight="1" x14ac:dyDescent="0.25">
      <c r="A15" s="53">
        <v>9</v>
      </c>
      <c r="B15" s="66" t="s">
        <v>55</v>
      </c>
      <c r="C15" s="60" t="s">
        <v>88</v>
      </c>
      <c r="D15" s="67" t="s">
        <v>14</v>
      </c>
      <c r="E15" s="67" t="s">
        <v>18</v>
      </c>
      <c r="F15" s="25">
        <f>IF($D15="","",MAX(VLOOKUP($D15,Listas!$A$1:$F$6,6,0),(VLOOKUP($E15,Listas!$B$1:$F$6,5,0))))</f>
        <v>5</v>
      </c>
      <c r="G15" s="47" t="s">
        <v>26</v>
      </c>
      <c r="H15" s="47" t="s">
        <v>25</v>
      </c>
      <c r="I15" s="47" t="s">
        <v>26</v>
      </c>
      <c r="J15" s="47" t="s">
        <v>24</v>
      </c>
      <c r="K15" s="47" t="s">
        <v>33</v>
      </c>
      <c r="L15" s="48" t="s">
        <v>3</v>
      </c>
      <c r="M15" s="45">
        <f>IF($G15="","",(MAX(VLOOKUP($G15,Listas!$C$1:$F$6,4,0),VLOOKUP($H15,Listas!$C$1:$F$6,4,0),VLOOKUP($I15,Listas!$C$1:$F$6,4,0),VLOOKUP($J15,Listas!$C$1:$F$6,4,0),VLOOKUP($K15,Listas!$E$1:$F$6,2,0),VLOOKUP($L15,Listas!$D$1:$F$6,3,0))))</f>
        <v>5</v>
      </c>
      <c r="N15" s="25">
        <f t="shared" si="0"/>
        <v>25</v>
      </c>
      <c r="O15" s="49" t="s">
        <v>87</v>
      </c>
      <c r="P15" s="72" t="s">
        <v>105</v>
      </c>
    </row>
    <row r="16" spans="1:18" ht="110.25" customHeight="1" thickBot="1" x14ac:dyDescent="0.3">
      <c r="A16" s="53">
        <v>10</v>
      </c>
      <c r="B16" s="66" t="s">
        <v>48</v>
      </c>
      <c r="C16" s="68" t="s">
        <v>83</v>
      </c>
      <c r="D16" s="67" t="s">
        <v>14</v>
      </c>
      <c r="E16" s="67" t="s">
        <v>19</v>
      </c>
      <c r="F16" s="25">
        <f>IF($D16="","",MAX(VLOOKUP($D16,Listas!$A$1:$F$6,6,0),(VLOOKUP($E16,Listas!$B$1:$F$6,5,0))))</f>
        <v>5</v>
      </c>
      <c r="G16" s="47" t="s">
        <v>23</v>
      </c>
      <c r="H16" s="47" t="s">
        <v>23</v>
      </c>
      <c r="I16" s="47" t="s">
        <v>23</v>
      </c>
      <c r="J16" s="47" t="s">
        <v>25</v>
      </c>
      <c r="K16" s="47" t="s">
        <v>32</v>
      </c>
      <c r="L16" s="48" t="s">
        <v>3</v>
      </c>
      <c r="M16" s="45">
        <f>IF($G16="","",(MAX(VLOOKUP($G16,Listas!$C$1:$F$6,4,0),VLOOKUP($H16,Listas!$C$1:$F$6,4,0),VLOOKUP($I16,Listas!$C$1:$F$6,4,0),VLOOKUP($J16,Listas!$C$1:$F$6,4,0),VLOOKUP($K16,Listas!$E$1:$F$6,2,0),VLOOKUP($L16,Listas!$D$1:$F$6,3,0))))</f>
        <v>4</v>
      </c>
      <c r="N16" s="25">
        <f t="shared" si="0"/>
        <v>20</v>
      </c>
      <c r="O16" s="49" t="s">
        <v>84</v>
      </c>
      <c r="P16" s="55" t="s">
        <v>98</v>
      </c>
    </row>
    <row r="17" spans="1:40" ht="197.25" customHeight="1" x14ac:dyDescent="0.25">
      <c r="A17" s="53">
        <v>12</v>
      </c>
      <c r="B17" s="66" t="s">
        <v>48</v>
      </c>
      <c r="C17" s="58" t="s">
        <v>85</v>
      </c>
      <c r="D17" s="67" t="s">
        <v>14</v>
      </c>
      <c r="E17" s="67" t="s">
        <v>20</v>
      </c>
      <c r="F17" s="25">
        <f>IF($D17="","",MAX(VLOOKUP($D17,Listas!$A$1:$F$6,6,0),(VLOOKUP($E17,Listas!$B$1:$F$6,5,0))))</f>
        <v>5</v>
      </c>
      <c r="G17" s="47" t="s">
        <v>25</v>
      </c>
      <c r="H17" s="47" t="s">
        <v>26</v>
      </c>
      <c r="I17" s="47" t="s">
        <v>26</v>
      </c>
      <c r="J17" s="47" t="s">
        <v>26</v>
      </c>
      <c r="K17" s="47" t="s">
        <v>32</v>
      </c>
      <c r="L17" s="48" t="s">
        <v>3</v>
      </c>
      <c r="M17" s="45">
        <f>IF($G17="","",(MAX(VLOOKUP($G17,Listas!$C$1:$F$6,4,0),VLOOKUP($H17,Listas!$C$1:$F$6,4,0),VLOOKUP($I17,Listas!$C$1:$F$6,4,0),VLOOKUP($J17,Listas!$C$1:$F$6,4,0),VLOOKUP($K17,Listas!$E$1:$F$6,2,0),VLOOKUP($L17,Listas!$D$1:$F$6,3,0))))</f>
        <v>5</v>
      </c>
      <c r="N17" s="25">
        <f t="shared" si="0"/>
        <v>25</v>
      </c>
      <c r="O17" s="49" t="s">
        <v>86</v>
      </c>
      <c r="P17" s="55" t="s">
        <v>99</v>
      </c>
    </row>
    <row r="18" spans="1:40" ht="120" customHeight="1" thickBot="1" x14ac:dyDescent="0.3">
      <c r="A18" s="53">
        <v>13</v>
      </c>
      <c r="B18" s="69" t="s">
        <v>63</v>
      </c>
      <c r="C18" s="59" t="s">
        <v>90</v>
      </c>
      <c r="D18" s="70" t="s">
        <v>13</v>
      </c>
      <c r="E18" s="70" t="s">
        <v>16</v>
      </c>
      <c r="F18" s="25">
        <v>4</v>
      </c>
      <c r="G18" s="30" t="s">
        <v>24</v>
      </c>
      <c r="H18" s="30" t="s">
        <v>23</v>
      </c>
      <c r="I18" s="30" t="s">
        <v>24</v>
      </c>
      <c r="J18" s="30" t="s">
        <v>26</v>
      </c>
      <c r="K18" s="30" t="s">
        <v>33</v>
      </c>
      <c r="L18" s="43" t="s">
        <v>2</v>
      </c>
      <c r="M18" s="46">
        <f>IF($G18="","",(MAX(VLOOKUP($G18,Listas!$C$1:$F$6,4,0),VLOOKUP($H18,Listas!$C$1:$F$6,4,0),VLOOKUP($I18,Listas!$C$1:$F$6,4,0),VLOOKUP($J18,Listas!$C$1:$F$6,4,0),VLOOKUP($K18,Listas!$E$1:$F$6,2,0),VLOOKUP($L18,Listas!$D$1:$F$6,3,0))))</f>
        <v>5</v>
      </c>
      <c r="N18" s="29">
        <f t="shared" si="0"/>
        <v>20</v>
      </c>
      <c r="O18" s="33" t="s">
        <v>89</v>
      </c>
      <c r="P18" s="56" t="s">
        <v>100</v>
      </c>
    </row>
    <row r="19" spans="1:40" ht="54.75" customHeight="1" x14ac:dyDescent="0.25">
      <c r="B19" s="78" t="s">
        <v>68</v>
      </c>
      <c r="C19" s="78"/>
      <c r="D19" s="78"/>
      <c r="E19" s="78"/>
      <c r="M19" s="54" t="str">
        <f>IF($G19="","",(MAX(VLOOKUP($G19,Listas!$C$1:$F$6,4,0),VLOOKUP($H19,Listas!$C$1:$F$6,4,0),VLOOKUP($I19,Listas!$C$1:$F$6,4,0),VLOOKUP($J19,Listas!$C$1:$F$6,4,0),VLOOKUP($K19,Listas!$E$1:$F$6,2,0),VLOOKUP($L19,Listas!$D$1:$F$6,3,0))))</f>
        <v/>
      </c>
      <c r="N19" s="54" t="str">
        <f t="shared" si="0"/>
        <v/>
      </c>
    </row>
    <row r="21" spans="1:40" x14ac:dyDescent="0.25">
      <c r="B21" s="34"/>
    </row>
    <row r="22" spans="1:40" x14ac:dyDescent="0.25">
      <c r="B22" s="34"/>
    </row>
    <row r="23" spans="1:40" x14ac:dyDescent="0.25">
      <c r="B23" s="36"/>
      <c r="C23" s="37"/>
      <c r="D23" s="38"/>
      <c r="E23" s="37"/>
      <c r="F23" s="37"/>
      <c r="G23" s="37"/>
      <c r="H23" s="37"/>
      <c r="I23" s="37"/>
      <c r="J23" s="37"/>
      <c r="K23" s="37"/>
      <c r="L23" s="37"/>
      <c r="M23" s="37"/>
      <c r="N23" s="37"/>
      <c r="O23" s="39"/>
    </row>
    <row r="24" spans="1:40" x14ac:dyDescent="0.25">
      <c r="B24" s="36"/>
      <c r="C24" s="37"/>
      <c r="D24" s="38"/>
      <c r="E24" s="37"/>
      <c r="F24" s="37"/>
      <c r="G24" s="37"/>
      <c r="H24" s="37"/>
      <c r="I24" s="37"/>
      <c r="J24" s="37"/>
      <c r="K24" s="37"/>
      <c r="L24" s="37"/>
      <c r="M24" s="37"/>
      <c r="N24" s="37"/>
      <c r="O24" s="39"/>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row>
    <row r="25" spans="1:40" x14ac:dyDescent="0.25">
      <c r="B25" s="36"/>
      <c r="C25" s="37"/>
      <c r="D25" s="38"/>
      <c r="E25" s="37"/>
      <c r="F25" s="37"/>
      <c r="G25" s="37"/>
      <c r="H25" s="37"/>
      <c r="I25" s="37"/>
      <c r="J25" s="37"/>
      <c r="K25" s="37"/>
      <c r="L25" s="37"/>
      <c r="M25" s="37"/>
      <c r="N25" s="37"/>
      <c r="O25" s="39"/>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row>
    <row r="26" spans="1:40" x14ac:dyDescent="0.25">
      <c r="B26" s="36"/>
      <c r="C26" s="37"/>
      <c r="D26" s="38"/>
      <c r="E26" s="37"/>
      <c r="F26" s="37"/>
      <c r="G26" s="37"/>
      <c r="H26" s="37"/>
      <c r="I26" s="37"/>
      <c r="J26" s="37"/>
      <c r="K26" s="37"/>
      <c r="L26" s="37"/>
      <c r="M26" s="37"/>
      <c r="N26" s="37"/>
      <c r="O26" s="39"/>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row>
    <row r="27" spans="1:40" x14ac:dyDescent="0.25">
      <c r="B27" s="36"/>
      <c r="C27" s="37"/>
      <c r="D27" s="38"/>
      <c r="E27" s="37"/>
      <c r="F27" s="37"/>
      <c r="G27" s="37"/>
      <c r="H27" s="37"/>
      <c r="I27" s="37"/>
      <c r="J27" s="37"/>
      <c r="K27" s="37"/>
      <c r="L27" s="37"/>
      <c r="M27" s="37"/>
      <c r="N27" s="37"/>
      <c r="O27" s="39"/>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row>
    <row r="28" spans="1:40" x14ac:dyDescent="0.25">
      <c r="B28" s="36"/>
      <c r="C28" s="37"/>
      <c r="D28" s="38"/>
      <c r="E28" s="37"/>
      <c r="F28" s="37"/>
      <c r="G28" s="37"/>
      <c r="H28" s="37"/>
      <c r="I28" s="37"/>
      <c r="J28" s="37"/>
      <c r="K28" s="37"/>
      <c r="L28" s="37"/>
      <c r="M28" s="37"/>
      <c r="N28" s="37"/>
      <c r="O28" s="39"/>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row>
    <row r="29" spans="1:40" x14ac:dyDescent="0.25">
      <c r="B29" s="36"/>
      <c r="C29" s="37"/>
      <c r="D29" s="38"/>
      <c r="E29" s="37"/>
      <c r="F29" s="37"/>
      <c r="G29" s="37"/>
      <c r="H29" s="37"/>
      <c r="I29" s="37"/>
      <c r="J29" s="37"/>
      <c r="K29" s="37"/>
      <c r="L29" s="37"/>
      <c r="M29" s="37"/>
      <c r="N29" s="37"/>
      <c r="O29" s="39"/>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row>
    <row r="30" spans="1:40" x14ac:dyDescent="0.25">
      <c r="B30" s="36"/>
      <c r="C30" s="37"/>
      <c r="D30" s="38"/>
      <c r="E30" s="37"/>
      <c r="F30" s="37"/>
      <c r="G30" s="37"/>
      <c r="H30" s="37"/>
      <c r="I30" s="37"/>
      <c r="J30" s="37"/>
      <c r="K30" s="37"/>
      <c r="L30" s="37"/>
      <c r="M30" s="37"/>
      <c r="N30" s="37"/>
      <c r="O30" s="39"/>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row>
    <row r="31" spans="1:40" x14ac:dyDescent="0.25">
      <c r="B31" s="36"/>
      <c r="C31" s="37"/>
      <c r="D31" s="38"/>
      <c r="E31" s="37"/>
      <c r="F31" s="37"/>
      <c r="G31" s="37"/>
      <c r="H31" s="37"/>
      <c r="I31" s="37"/>
      <c r="J31" s="37"/>
      <c r="K31" s="37"/>
      <c r="L31" s="37"/>
      <c r="M31" s="37"/>
      <c r="N31" s="37"/>
      <c r="O31" s="39"/>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row>
    <row r="32" spans="1:40" x14ac:dyDescent="0.25">
      <c r="B32" s="36"/>
      <c r="C32" s="37"/>
      <c r="D32" s="38"/>
      <c r="E32" s="37"/>
      <c r="F32" s="37"/>
      <c r="G32" s="37"/>
      <c r="H32" s="37"/>
      <c r="I32" s="37"/>
      <c r="J32" s="37"/>
      <c r="K32" s="37"/>
      <c r="L32" s="37"/>
      <c r="M32" s="37"/>
      <c r="N32" s="37"/>
      <c r="O32" s="39"/>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row>
    <row r="33" spans="2:40" x14ac:dyDescent="0.25">
      <c r="B33" s="36"/>
      <c r="C33" s="37"/>
      <c r="D33" s="38"/>
      <c r="E33" s="37"/>
      <c r="F33" s="37"/>
      <c r="G33" s="37"/>
      <c r="H33" s="37"/>
      <c r="I33" s="37"/>
      <c r="J33" s="37"/>
      <c r="K33" s="37"/>
      <c r="L33" s="37"/>
      <c r="M33" s="37"/>
      <c r="N33" s="37"/>
      <c r="O33" s="39"/>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row>
    <row r="34" spans="2:40" x14ac:dyDescent="0.25">
      <c r="B34" s="36"/>
      <c r="C34" s="37"/>
      <c r="D34" s="38"/>
      <c r="E34" s="37"/>
      <c r="F34" s="37"/>
      <c r="G34" s="37"/>
      <c r="H34" s="37"/>
      <c r="I34" s="37"/>
      <c r="J34" s="37"/>
      <c r="K34" s="37"/>
      <c r="L34" s="37"/>
      <c r="M34" s="37"/>
      <c r="N34" s="37"/>
      <c r="O34" s="39"/>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2:40" x14ac:dyDescent="0.25">
      <c r="B35" s="36"/>
      <c r="C35" s="37"/>
      <c r="D35" s="38"/>
      <c r="E35" s="37"/>
      <c r="F35" s="37"/>
      <c r="G35" s="37"/>
      <c r="H35" s="37"/>
      <c r="I35" s="37"/>
      <c r="J35" s="37"/>
      <c r="K35" s="37"/>
      <c r="L35" s="37"/>
      <c r="M35" s="37"/>
      <c r="N35" s="37"/>
      <c r="O35" s="39"/>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row>
    <row r="36" spans="2:40" x14ac:dyDescent="0.25">
      <c r="B36" s="36"/>
      <c r="C36" s="37"/>
      <c r="D36" s="38"/>
      <c r="E36" s="37"/>
      <c r="F36" s="37"/>
      <c r="G36" s="37"/>
      <c r="H36" s="37"/>
      <c r="I36" s="37"/>
      <c r="J36" s="37"/>
      <c r="K36" s="37"/>
      <c r="L36" s="37"/>
      <c r="M36" s="37"/>
      <c r="N36" s="37"/>
      <c r="O36" s="39"/>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2:40" x14ac:dyDescent="0.25">
      <c r="B37" s="36"/>
      <c r="C37" s="37"/>
      <c r="D37" s="38"/>
      <c r="E37" s="37"/>
      <c r="F37" s="37"/>
      <c r="G37" s="37"/>
      <c r="H37" s="37"/>
      <c r="I37" s="37"/>
      <c r="J37" s="37"/>
      <c r="K37" s="37"/>
      <c r="L37" s="37"/>
      <c r="M37" s="37"/>
      <c r="N37" s="37"/>
      <c r="O37" s="39"/>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2:40" x14ac:dyDescent="0.25">
      <c r="B38" s="36"/>
      <c r="C38" s="37"/>
      <c r="D38" s="38"/>
      <c r="E38" s="37"/>
      <c r="F38" s="37"/>
      <c r="G38" s="37"/>
      <c r="H38" s="37"/>
      <c r="I38" s="37"/>
      <c r="J38" s="37"/>
      <c r="K38" s="37"/>
      <c r="L38" s="37"/>
      <c r="M38" s="37"/>
      <c r="N38" s="37"/>
      <c r="O38" s="39"/>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2:40" x14ac:dyDescent="0.25">
      <c r="B39" s="36"/>
      <c r="C39" s="37"/>
      <c r="D39" s="38"/>
      <c r="E39" s="37"/>
      <c r="F39" s="37"/>
      <c r="G39" s="37"/>
      <c r="H39" s="37"/>
      <c r="I39" s="37"/>
      <c r="J39" s="37"/>
      <c r="K39" s="37"/>
      <c r="L39" s="37"/>
      <c r="M39" s="37"/>
      <c r="N39" s="37"/>
      <c r="O39" s="39"/>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sheetData>
  <sheetProtection selectLockedCells="1"/>
  <mergeCells count="15">
    <mergeCell ref="P6:P7"/>
    <mergeCell ref="O4:P4"/>
    <mergeCell ref="O3:P3"/>
    <mergeCell ref="B19:E19"/>
    <mergeCell ref="B3:C4"/>
    <mergeCell ref="D3:N3"/>
    <mergeCell ref="C6:C7"/>
    <mergeCell ref="B6:B7"/>
    <mergeCell ref="M6:M7"/>
    <mergeCell ref="F6:F7"/>
    <mergeCell ref="D6:E6"/>
    <mergeCell ref="G6:L6"/>
    <mergeCell ref="D4:N4"/>
    <mergeCell ref="N6:N7"/>
    <mergeCell ref="O6:O7"/>
  </mergeCells>
  <conditionalFormatting sqref="N8:N19">
    <cfRule type="cellIs" dxfId="2" priority="15" stopIfTrue="1" operator="lessThan">
      <formula>0</formula>
    </cfRule>
    <cfRule type="cellIs" priority="16" stopIfTrue="1" operator="equal">
      <formula>""</formula>
    </cfRule>
  </conditionalFormatting>
  <conditionalFormatting sqref="O8:O18">
    <cfRule type="expression" dxfId="1" priority="5">
      <formula>$N8&lt;#REF!</formula>
    </cfRule>
  </conditionalFormatting>
  <conditionalFormatting sqref="N8:N19">
    <cfRule type="cellIs" dxfId="0" priority="17" stopIfTrue="1" operator="greaterThanOrEqual">
      <formula>#REF!</formula>
    </cfRule>
  </conditionalFormatting>
  <dataValidations count="7">
    <dataValidation allowBlank="1" showErrorMessage="1" errorTitle="Error" error="Please select an option from the drop down list." sqref="M8:M19 F8:F18"/>
    <dataValidation type="list" allowBlank="1" showInputMessage="1" showErrorMessage="1" sqref="B8:B18">
      <formula1>Procesos</formula1>
    </dataValidation>
    <dataValidation type="list" allowBlank="1" showErrorMessage="1" errorTitle="Error" error="Please select an option from the drop down list." sqref="D8:D18">
      <formula1>Probabilidad</formula1>
    </dataValidation>
    <dataValidation type="list" allowBlank="1" showErrorMessage="1" errorTitle="Error" error="Please select an option from the drop down list." sqref="E8:E18">
      <formula1>ocurrencias</formula1>
    </dataValidation>
    <dataValidation type="list" allowBlank="1" showErrorMessage="1" errorTitle="Error" error="Please select an option from the drop down list." sqref="G8:J18">
      <formula1>potencia</formula1>
    </dataValidation>
    <dataValidation type="list" allowBlank="1" showErrorMessage="1" errorTitle="Error" error="Please select an option from the drop down list." sqref="K8:K18">
      <formula1>reputacion</formula1>
    </dataValidation>
    <dataValidation type="list" allowBlank="1" showErrorMessage="1" errorTitle="Error" error="Please select an option from the drop down list." sqref="L8:L18">
      <formula1>correcion</formula1>
    </dataValidation>
  </dataValidations>
  <printOptions horizontalCentered="1" verticalCentered="1"/>
  <pageMargins left="0.9055118110236221" right="0.31496062992125984" top="0.35433070866141736" bottom="0.35433070866141736" header="0.31496062992125984" footer="0.31496062992125984"/>
  <pageSetup paperSize="5"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J14" sqref="J14"/>
    </sheetView>
  </sheetViews>
  <sheetFormatPr baseColWidth="10" defaultRowHeight="15" x14ac:dyDescent="0.25"/>
  <cols>
    <col min="1" max="1" width="22.140625" bestFit="1" customWidth="1"/>
    <col min="2" max="2" width="27.140625" bestFit="1" customWidth="1"/>
    <col min="5" max="5" width="16.5703125" bestFit="1" customWidth="1"/>
    <col min="7" max="7" width="24.28515625" bestFit="1" customWidth="1"/>
    <col min="9" max="9" width="37.7109375" customWidth="1"/>
    <col min="11" max="11" width="28.42578125" customWidth="1"/>
    <col min="16" max="16" width="50.28515625" customWidth="1"/>
    <col min="17" max="17" width="16.5703125" customWidth="1"/>
  </cols>
  <sheetData>
    <row r="1" spans="1:17" ht="30" x14ac:dyDescent="0.25">
      <c r="A1" s="1" t="s">
        <v>7</v>
      </c>
      <c r="B1" s="4" t="s">
        <v>15</v>
      </c>
      <c r="C1" s="4" t="s">
        <v>21</v>
      </c>
      <c r="D1" s="4" t="s">
        <v>22</v>
      </c>
      <c r="E1" s="4" t="s">
        <v>28</v>
      </c>
      <c r="F1" s="5" t="s">
        <v>46</v>
      </c>
      <c r="G1" s="5" t="s">
        <v>40</v>
      </c>
      <c r="I1" s="3" t="s">
        <v>47</v>
      </c>
      <c r="K1" s="15" t="s">
        <v>9</v>
      </c>
      <c r="P1" s="11" t="s">
        <v>39</v>
      </c>
      <c r="Q1" s="12" t="str">
        <f>CONCATENATE(P1,I2,P2)</f>
        <v>Plan de Seguimiento de Oportunidades
(Sugerido por factor Opor. &gt; 8)
Puede hacer referencia a un documento externo de planificación</v>
      </c>
    </row>
    <row r="2" spans="1:17" ht="15.75" customHeight="1" x14ac:dyDescent="0.25">
      <c r="A2" s="2" t="s">
        <v>10</v>
      </c>
      <c r="B2" s="6" t="s">
        <v>16</v>
      </c>
      <c r="C2" s="6" t="s">
        <v>27</v>
      </c>
      <c r="D2" s="7" t="s">
        <v>3</v>
      </c>
      <c r="E2" s="6" t="s">
        <v>29</v>
      </c>
      <c r="F2" s="8">
        <v>1</v>
      </c>
      <c r="G2" s="8" t="s">
        <v>41</v>
      </c>
      <c r="I2" s="9">
        <v>8</v>
      </c>
      <c r="K2" s="10" t="s">
        <v>48</v>
      </c>
      <c r="P2" s="13" t="s">
        <v>38</v>
      </c>
      <c r="Q2" s="14"/>
    </row>
    <row r="3" spans="1:17" x14ac:dyDescent="0.25">
      <c r="A3" s="1" t="s">
        <v>11</v>
      </c>
      <c r="B3" s="4" t="s">
        <v>17</v>
      </c>
      <c r="C3" s="4" t="s">
        <v>23</v>
      </c>
      <c r="D3" s="4" t="s">
        <v>2</v>
      </c>
      <c r="E3" s="4" t="s">
        <v>31</v>
      </c>
      <c r="F3" s="5">
        <v>2</v>
      </c>
      <c r="G3" s="5" t="s">
        <v>42</v>
      </c>
      <c r="K3" s="10" t="s">
        <v>49</v>
      </c>
    </row>
    <row r="4" spans="1:17" x14ac:dyDescent="0.25">
      <c r="A4" s="2" t="s">
        <v>12</v>
      </c>
      <c r="B4" s="6" t="s">
        <v>18</v>
      </c>
      <c r="C4" s="6" t="s">
        <v>24</v>
      </c>
      <c r="D4" s="6" t="s">
        <v>1</v>
      </c>
      <c r="E4" s="6" t="s">
        <v>30</v>
      </c>
      <c r="F4" s="8">
        <v>3</v>
      </c>
      <c r="G4" s="8" t="s">
        <v>43</v>
      </c>
      <c r="K4" s="10" t="s">
        <v>50</v>
      </c>
    </row>
    <row r="5" spans="1:17" x14ac:dyDescent="0.25">
      <c r="A5" s="1" t="s">
        <v>13</v>
      </c>
      <c r="B5" s="4" t="s">
        <v>19</v>
      </c>
      <c r="C5" s="4" t="s">
        <v>25</v>
      </c>
      <c r="D5" s="4" t="s">
        <v>0</v>
      </c>
      <c r="E5" s="4" t="s">
        <v>32</v>
      </c>
      <c r="F5" s="5">
        <v>4</v>
      </c>
      <c r="G5" s="5" t="s">
        <v>44</v>
      </c>
      <c r="K5" s="10" t="s">
        <v>63</v>
      </c>
    </row>
    <row r="6" spans="1:17" x14ac:dyDescent="0.25">
      <c r="A6" s="2" t="s">
        <v>14</v>
      </c>
      <c r="B6" s="6" t="s">
        <v>20</v>
      </c>
      <c r="C6" s="6" t="s">
        <v>26</v>
      </c>
      <c r="D6" s="6" t="s">
        <v>36</v>
      </c>
      <c r="E6" s="6" t="s">
        <v>33</v>
      </c>
      <c r="F6" s="8">
        <v>5</v>
      </c>
      <c r="G6" s="8" t="s">
        <v>45</v>
      </c>
      <c r="K6" s="10" t="s">
        <v>51</v>
      </c>
    </row>
    <row r="7" spans="1:17" x14ac:dyDescent="0.25">
      <c r="K7" s="10" t="s">
        <v>52</v>
      </c>
    </row>
    <row r="8" spans="1:17" x14ac:dyDescent="0.25">
      <c r="K8" s="10" t="s">
        <v>53</v>
      </c>
    </row>
    <row r="9" spans="1:17" x14ac:dyDescent="0.25">
      <c r="K9" s="10" t="s">
        <v>54</v>
      </c>
    </row>
    <row r="10" spans="1:17" x14ac:dyDescent="0.25">
      <c r="K10" s="10" t="s">
        <v>55</v>
      </c>
    </row>
    <row r="11" spans="1:17" x14ac:dyDescent="0.25">
      <c r="K11" s="10" t="s">
        <v>56</v>
      </c>
    </row>
    <row r="12" spans="1:17" x14ac:dyDescent="0.25">
      <c r="K12" s="10" t="s">
        <v>57</v>
      </c>
    </row>
    <row r="13" spans="1:17" x14ac:dyDescent="0.25">
      <c r="K13" s="10" t="s">
        <v>58</v>
      </c>
    </row>
    <row r="14" spans="1:17" x14ac:dyDescent="0.25">
      <c r="K14" s="10" t="s">
        <v>59</v>
      </c>
    </row>
    <row r="15" spans="1:17" x14ac:dyDescent="0.25">
      <c r="K15" s="10"/>
    </row>
    <row r="16" spans="1:17" x14ac:dyDescent="0.25">
      <c r="K16" s="10"/>
    </row>
    <row r="17" spans="11:11" x14ac:dyDescent="0.25">
      <c r="K17" s="10"/>
    </row>
    <row r="18" spans="11:11" x14ac:dyDescent="0.25">
      <c r="K18" s="1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Registro de Opor.</vt:lpstr>
      <vt:lpstr>Listas</vt:lpstr>
      <vt:lpstr>correcion</vt:lpstr>
      <vt:lpstr>éxito</vt:lpstr>
      <vt:lpstr>ocurrencias</vt:lpstr>
      <vt:lpstr>potencia</vt:lpstr>
      <vt:lpstr>potencial</vt:lpstr>
      <vt:lpstr>Probabilidad</vt:lpstr>
      <vt:lpstr>Procesos</vt:lpstr>
      <vt:lpstr>reputacion</vt:lpstr>
      <vt:lpstr>'Registro de Opor.'!Títulos_a_imprimir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Jiménez</dc:creator>
  <cp:lastModifiedBy>HP</cp:lastModifiedBy>
  <cp:lastPrinted>2020-10-26T21:19:50Z</cp:lastPrinted>
  <dcterms:created xsi:type="dcterms:W3CDTF">2009-05-13T16:23:52Z</dcterms:created>
  <dcterms:modified xsi:type="dcterms:W3CDTF">2020-11-27T20:13:14Z</dcterms:modified>
</cp:coreProperties>
</file>