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Wimdata\Documentos\SGC\MATRIZ DE OPORTUNIDADES\"/>
    </mc:Choice>
  </mc:AlternateContent>
  <bookViews>
    <workbookView xWindow="0" yWindow="0" windowWidth="24000" windowHeight="9435"/>
  </bookViews>
  <sheets>
    <sheet name="Registro de Opor. 2022" sheetId="6" r:id="rId1"/>
    <sheet name="Registro de Opor. 2021" sheetId="4" r:id="rId2"/>
    <sheet name="Registro de Opor. 2020" sheetId="1" r:id="rId3"/>
    <sheet name="Listas" sheetId="3" r:id="rId4"/>
    <sheet name="Hoja1" sheetId="5" r:id="rId5"/>
  </sheets>
  <definedNames>
    <definedName name="correcion">Listas!$D$2:$D$6</definedName>
    <definedName name="correction" localSheetId="1">#REF!</definedName>
    <definedName name="correction">#REF!</definedName>
    <definedName name="éxito">Listas!$G$2:$G$6</definedName>
    <definedName name="Likelihood" localSheetId="1">#REF!</definedName>
    <definedName name="Likelihood">#REF!</definedName>
    <definedName name="Occurrences" localSheetId="1">#REF!</definedName>
    <definedName name="Occurrences">#REF!</definedName>
    <definedName name="ocurrencias">Listas!$B$2:$B$6</definedName>
    <definedName name="potencia">Listas!$C$2:$C$6</definedName>
    <definedName name="potencial">Listas!$C$2:$C$6</definedName>
    <definedName name="Potential" localSheetId="1">#REF!</definedName>
    <definedName name="Potential">#REF!</definedName>
    <definedName name="Probabilidad">Listas!$A$2:$A$6</definedName>
    <definedName name="Procesos">Listas!$K$2:$K$18</definedName>
    <definedName name="Process" localSheetId="1">OFFSET(#REF!,0,0,COUNTA(#REF!)-1,1)</definedName>
    <definedName name="Process">OFFSET(#REF!,0,0,COUNTA(#REF!)-1,1)</definedName>
    <definedName name="reputacion">Listas!$E$2:$E$6</definedName>
    <definedName name="reputation" localSheetId="1">#REF!</definedName>
    <definedName name="reputation">#REF!</definedName>
    <definedName name="Success" localSheetId="1">#REF!</definedName>
    <definedName name="Success">#REF!</definedName>
    <definedName name="_xlnm.Print_Titles" localSheetId="2">'Registro de Opor. 2020'!$3:$7</definedName>
    <definedName name="_xlnm.Print_Titles" localSheetId="1">'Registro de Opor. 2021'!$3:$7</definedName>
    <definedName name="Violation" localSheetId="1">#REF!</definedName>
    <definedName name="Violation">#REF!</definedName>
  </definedNames>
  <calcPr calcId="152511"/>
</workbook>
</file>

<file path=xl/calcChain.xml><?xml version="1.0" encoding="utf-8"?>
<calcChain xmlns="http://schemas.openxmlformats.org/spreadsheetml/2006/main">
  <c r="M9" i="6" l="1"/>
  <c r="N9" i="6" s="1"/>
  <c r="M19" i="6"/>
  <c r="N19" i="6" s="1"/>
  <c r="M18" i="6"/>
  <c r="N18" i="6" s="1"/>
  <c r="M17" i="6"/>
  <c r="N17" i="6" s="1"/>
  <c r="N29" i="6" l="1"/>
  <c r="M29" i="6"/>
  <c r="M28" i="6"/>
  <c r="M27" i="6"/>
  <c r="M26" i="6"/>
  <c r="M25" i="6"/>
  <c r="F25" i="6"/>
  <c r="M24" i="6"/>
  <c r="F24" i="6"/>
  <c r="M23" i="6"/>
  <c r="F23" i="6"/>
  <c r="M22" i="6"/>
  <c r="F22" i="6"/>
  <c r="M21" i="6"/>
  <c r="F18" i="6"/>
  <c r="M20" i="6"/>
  <c r="F20" i="6"/>
  <c r="M16" i="6"/>
  <c r="F16" i="6"/>
  <c r="M15" i="6"/>
  <c r="F15" i="6"/>
  <c r="M14" i="6"/>
  <c r="F14" i="6"/>
  <c r="M13" i="6"/>
  <c r="F13" i="6"/>
  <c r="M12" i="6"/>
  <c r="F12" i="6"/>
  <c r="M11" i="6"/>
  <c r="F11" i="6"/>
  <c r="M10" i="6"/>
  <c r="F10" i="6"/>
  <c r="M8" i="6"/>
  <c r="O6" i="6"/>
  <c r="N25" i="6" l="1"/>
  <c r="N20" i="6"/>
  <c r="N15" i="6"/>
  <c r="N12" i="6"/>
  <c r="N21" i="6"/>
  <c r="N14" i="6"/>
  <c r="N13" i="6"/>
  <c r="N16" i="6"/>
  <c r="N10" i="6"/>
  <c r="N24" i="6"/>
  <c r="N28" i="6"/>
  <c r="N26" i="6"/>
  <c r="N22" i="6"/>
  <c r="N27" i="6"/>
  <c r="N11" i="6"/>
  <c r="N8" i="6"/>
  <c r="N23" i="6"/>
  <c r="M29" i="4"/>
  <c r="M27" i="4"/>
  <c r="M26" i="4"/>
  <c r="M25" i="4"/>
  <c r="N25" i="4" s="1"/>
  <c r="M24" i="4"/>
  <c r="N24" i="4" s="1"/>
  <c r="M23" i="4"/>
  <c r="N23" i="4" s="1"/>
  <c r="M22" i="4"/>
  <c r="M21" i="4"/>
  <c r="M15" i="4"/>
  <c r="M14" i="4"/>
  <c r="N14" i="4" s="1"/>
  <c r="M11" i="4"/>
  <c r="F30" i="4"/>
  <c r="F29" i="4"/>
  <c r="F28" i="4"/>
  <c r="F27" i="4"/>
  <c r="F26" i="4"/>
  <c r="N26" i="4" s="1"/>
  <c r="F25" i="4"/>
  <c r="F24" i="4"/>
  <c r="F23" i="4"/>
  <c r="F22" i="4"/>
  <c r="F21" i="4"/>
  <c r="N21" i="4" s="1"/>
  <c r="F18" i="4"/>
  <c r="F15" i="4"/>
  <c r="F14" i="4"/>
  <c r="F10" i="4"/>
  <c r="N15" i="4" l="1"/>
  <c r="N27" i="4"/>
  <c r="N22" i="4"/>
  <c r="N29" i="4"/>
  <c r="F11" i="4"/>
  <c r="N11" i="4" s="1"/>
  <c r="M10" i="4"/>
  <c r="N10" i="4" s="1"/>
  <c r="N31" i="4"/>
  <c r="M31" i="4"/>
  <c r="M30" i="4"/>
  <c r="N30" i="4" s="1"/>
  <c r="M28" i="4"/>
  <c r="M20" i="4"/>
  <c r="F20" i="4"/>
  <c r="M19" i="4"/>
  <c r="F19" i="4"/>
  <c r="M18" i="4"/>
  <c r="M17" i="4"/>
  <c r="F17" i="4"/>
  <c r="M16" i="4"/>
  <c r="F16" i="4"/>
  <c r="M13" i="4"/>
  <c r="F13" i="4"/>
  <c r="M12" i="4"/>
  <c r="F12" i="4"/>
  <c r="M9" i="4"/>
  <c r="F9" i="4"/>
  <c r="M8" i="4"/>
  <c r="F8" i="4"/>
  <c r="N8" i="4" l="1"/>
  <c r="N12" i="4"/>
  <c r="N13" i="4"/>
  <c r="N19" i="4"/>
  <c r="N28" i="4"/>
  <c r="N9" i="4"/>
  <c r="N17" i="4"/>
  <c r="N16" i="4"/>
  <c r="N18" i="4"/>
  <c r="N20" i="4"/>
  <c r="F17" i="1" l="1"/>
  <c r="M16" i="1"/>
  <c r="M17" i="1"/>
  <c r="M18" i="1"/>
  <c r="M19" i="1"/>
  <c r="N19" i="1"/>
  <c r="F16" i="1"/>
  <c r="M15" i="1"/>
  <c r="N15" i="1" s="1"/>
  <c r="F15" i="1"/>
  <c r="M14" i="1"/>
  <c r="F14" i="1"/>
  <c r="N14" i="1" l="1"/>
  <c r="N16" i="1"/>
  <c r="N17" i="1"/>
  <c r="N18" i="1" l="1"/>
  <c r="F11" i="1"/>
  <c r="M11" i="1" l="1"/>
  <c r="F8" i="1" l="1"/>
  <c r="Q1" i="3" l="1"/>
  <c r="M13" i="1"/>
  <c r="M12" i="1"/>
  <c r="M10" i="1"/>
  <c r="M9" i="1"/>
  <c r="M8" i="1"/>
  <c r="O6" i="4" l="1"/>
  <c r="O6" i="1"/>
  <c r="F13" i="1"/>
  <c r="F12" i="1"/>
  <c r="F10" i="1"/>
  <c r="F9" i="1"/>
  <c r="N8" i="1" l="1"/>
  <c r="N9" i="1"/>
  <c r="N10" i="1"/>
  <c r="N11" i="1"/>
  <c r="N12" i="1"/>
  <c r="N13" i="1"/>
</calcChain>
</file>

<file path=xl/sharedStrings.xml><?xml version="1.0" encoding="utf-8"?>
<sst xmlns="http://schemas.openxmlformats.org/spreadsheetml/2006/main" count="772" uniqueCount="229">
  <si>
    <t>&lt; $100,000</t>
  </si>
  <si>
    <t>&lt; $500,000</t>
  </si>
  <si>
    <t>&gt; $500,000</t>
  </si>
  <si>
    <t>&gt; $1,000,000</t>
  </si>
  <si>
    <t>Proceso</t>
  </si>
  <si>
    <t>Oportunidad</t>
  </si>
  <si>
    <t>Probabilidad (de lograr la oportunidad)</t>
  </si>
  <si>
    <t>Probabilidad</t>
  </si>
  <si>
    <t>Ocurrencias previas</t>
  </si>
  <si>
    <t>Procesos</t>
  </si>
  <si>
    <t>No puede ocurrir / No aplicable</t>
  </si>
  <si>
    <t>Poco probable que ocurra</t>
  </si>
  <si>
    <t>Algo probable que ocurra</t>
  </si>
  <si>
    <t>Probable que ocurra</t>
  </si>
  <si>
    <t>Es muy probable que ocurra</t>
  </si>
  <si>
    <t>Ocurrencias</t>
  </si>
  <si>
    <t>Nunca ha ocurrido</t>
  </si>
  <si>
    <t>No ha ocurrido en los pasados 10 años</t>
  </si>
  <si>
    <t>No ha ocurrido en los pasados 5 años</t>
  </si>
  <si>
    <t>Ha ocurrido en los pasados 5 años</t>
  </si>
  <si>
    <t>Ha ocurrido en el último año</t>
  </si>
  <si>
    <t>Potencial</t>
  </si>
  <si>
    <t>Costo</t>
  </si>
  <si>
    <t>Menor</t>
  </si>
  <si>
    <t>Moderado</t>
  </si>
  <si>
    <t>Alto</t>
  </si>
  <si>
    <t>Muy alto</t>
  </si>
  <si>
    <t>No Hay/ NA</t>
  </si>
  <si>
    <t>Reputación</t>
  </si>
  <si>
    <t>No impacta  / NA</t>
  </si>
  <si>
    <t>Impacto moderado</t>
  </si>
  <si>
    <t>Impacto minimo</t>
  </si>
  <si>
    <t>Buen impacto</t>
  </si>
  <si>
    <t>Gran impacto</t>
  </si>
  <si>
    <t>Mejora potencial de los procesos internos del SGC</t>
  </si>
  <si>
    <t>Potencial costo de implementación</t>
  </si>
  <si>
    <t>$0 ó N/A</t>
  </si>
  <si>
    <t>Beneficio potencial de la oportunidad</t>
  </si>
  <si>
    <t>)
Puede hacer referencia a un documento externo de planificación</t>
  </si>
  <si>
    <t xml:space="preserve">Plan de Seguimiento de Oportunidades
(Sugerido por factor Opor. &gt; </t>
  </si>
  <si>
    <t>Éxito</t>
  </si>
  <si>
    <t>La oportunidad falló</t>
  </si>
  <si>
    <t>La oportunidad se abandono</t>
  </si>
  <si>
    <t>Se lograron algunas expectativas</t>
  </si>
  <si>
    <t>Se lograron todas las expectativas</t>
  </si>
  <si>
    <t>Se superaron las expectativas</t>
  </si>
  <si>
    <t>Calificación</t>
  </si>
  <si>
    <t>CALIFICACIÓN LIMITE / UMBRAL:</t>
  </si>
  <si>
    <t>Direccionamiento estrategico</t>
  </si>
  <si>
    <t>Control Interno</t>
  </si>
  <si>
    <t xml:space="preserve">Registro y control académico </t>
  </si>
  <si>
    <t>Investigación</t>
  </si>
  <si>
    <t xml:space="preserve">Proyección Social </t>
  </si>
  <si>
    <t xml:space="preserve">Gestión Financiera </t>
  </si>
  <si>
    <t>Gestión de Calidad</t>
  </si>
  <si>
    <t>Gestión Administrativa e Infraestructura</t>
  </si>
  <si>
    <t xml:space="preserve">Gestión del Talento Humano </t>
  </si>
  <si>
    <t xml:space="preserve">Bienestar Universitario </t>
  </si>
  <si>
    <t xml:space="preserve">Servicios académicos </t>
  </si>
  <si>
    <t>Gestión Jurídica</t>
  </si>
  <si>
    <t>Direccionamiento estratégico</t>
  </si>
  <si>
    <t xml:space="preserve">Versión 1.0 </t>
  </si>
  <si>
    <t xml:space="preserve">Código: F02-MCIN02 </t>
  </si>
  <si>
    <t>Docencia</t>
  </si>
  <si>
    <t>Mejora de la reputación de la Institución</t>
  </si>
  <si>
    <t>Potencial de expansión de los servicios actuales</t>
  </si>
  <si>
    <t>Proba. Calificación</t>
  </si>
  <si>
    <t xml:space="preserve">Mejora potencial en la satisfacción de los clientes </t>
  </si>
  <si>
    <t>Elaboró: Gestión de Calidad</t>
  </si>
  <si>
    <t xml:space="preserve">"ITFIP" INSTUTUCIÓN DE EDUCACIÓN SUPERIOR </t>
  </si>
  <si>
    <t>Factor de la oportunidad
(Prov. x Ben)</t>
  </si>
  <si>
    <t>Actualización documento Caracterización de Usuarios en la videncia 2020</t>
  </si>
  <si>
    <t>Proceso de caracterización institucional</t>
  </si>
  <si>
    <t>Acreditación de programas</t>
  </si>
  <si>
    <t>Oferta de nuevos programas</t>
  </si>
  <si>
    <t xml:space="preserve">Presentación en convocatorias para asignación de recursos en nuevos proyectos institucionales </t>
  </si>
  <si>
    <t>Presentacion condiciones iniciales para acreditación de programas y Fortalecer Sistema de Aseguramiento de la Calidad de la Institución</t>
  </si>
  <si>
    <t xml:space="preserve">Alianzas con el sector productivo y redes academicas  </t>
  </si>
  <si>
    <t>Gestión de convenios con entidades territoriales y gubernamentales para aumentar cobertura de estimulos</t>
  </si>
  <si>
    <t>Gestionar ante entidades territoriales y gubernamentales convenios para apoyo de estimulos educativos para los estudiantes.</t>
  </si>
  <si>
    <t>Gestionar y promover participacion en redes y sector productivo</t>
  </si>
  <si>
    <t xml:space="preserve">Participar y organizar eventos nacionales e internacionales (virtuales) para promover y fortalecer los procesos de movilidad nacional e internacional </t>
  </si>
  <si>
    <t xml:space="preserve">Fortalecimiento de alianzas e interacción con las demás IES a nivel nacionl e internacional . </t>
  </si>
  <si>
    <t>Implementación y fortalecimiento del MIPG</t>
  </si>
  <si>
    <t>Cumplimiento de estrategias y politicas del MIPG orientadas por el MEN y DAFP</t>
  </si>
  <si>
    <t xml:space="preserve">Fortalecimiento de la imagen Institucional </t>
  </si>
  <si>
    <t>Fortalecer los medios de comunicación digitales de la Institución deben ser tenidos en cuenta para generar estrategias comunicativas que impacten a la comunidad interna y externa, para que de esta forma se puedan generar mayores visitas a la página web y la comunidad estudiantil esté enterada en tiempo real de todo lo que ocurre en la Institución.</t>
  </si>
  <si>
    <t xml:space="preserve"> Mayor inversión en tecnología, tanto para los estudiantes como para los procesos administrativos del ITFIP </t>
  </si>
  <si>
    <t>Actualización infraestructura tecnológica a nivel académico y administrativo</t>
  </si>
  <si>
    <t>Desarrollo de políticas y estrategias medio ambientales</t>
  </si>
  <si>
    <t>Implementar el SGA</t>
  </si>
  <si>
    <t>OBSERVACIONES DEL SEGUIMIENTO (SEPTIEMBRE 30/2020)</t>
  </si>
  <si>
    <t>Potencial de nuevas estrategias y alianzas</t>
  </si>
  <si>
    <t>Diseñar nuevos programas academicos y de educación continuada</t>
  </si>
  <si>
    <t>En el semestre A de 2020 Se celebraron 12 convenios con las diferentes entidades estatales como Alcaldías y la Gobernación del Tolima y empresas privadas para el periodo A de 2020, beneficiando a 340 estudiantes. En el semestre B de 2020 Se evidencias 13 convenios insterinstitucionales con municipios de Tolima y Cundinamarca y Gobernación del Tolima</t>
  </si>
  <si>
    <t>El programa seleccionado para el proceso de Acreitación es el Ingeniería de Sistemas, actualmente se evidencia la elaboración de documentos  de condiciones inicales del programa e Institucionales, los cuales se van a presentar a Consejo Académico y Directivo para su aprobación, para proceder el cargue de información y anexos en la plataforma SACE de CNA para posterior visita de Consejeros en el mes de noviembre, Se recibira acompañamiento para fortalecer el sitema interno de aseguramiento de la calidad por parte de Consultores de la Universidad del Valle - MEN en los meses de octubre - noviembre</t>
  </si>
  <si>
    <t>Aplicar a convocatorias del Gobierno Nacional para acceder a nuevos recursos para desarrollo de proyectos institucionales</t>
  </si>
  <si>
    <t xml:space="preserve"> Se evidencia los resultados del FURAG con un puntaje de 88,1 superando el promedio del desempeño Nacional y siendo primera en el municipio de Espinal, actualmente se elaboro el plan de mejoramiento para mejorar el resultado de la vigencia 2020</t>
  </si>
  <si>
    <t>Se evidencia la comunicaciones digitales de la Institución a traves de Facebook y página web Institucional, se publican, circulares, mensajes informativos, eventos, entre otros, se realizan  trasmisiones en vivo a traves de Facebokk live y el canal de youtube, y se diseño la aplicación MITIFIP para los procesos de Registro de aistencia de los docentes, Registro de electivas, suministro de alimentación, paz y salvo de estudiantes para grado, publicaciones, egresados entre otros</t>
  </si>
  <si>
    <t>Se evidencia la elaboración de la política del Sistema Integrado Ambiental y se proyecto la resolución de conformación del equipo de trabajo, roles y responsabilidad, se elaboro el diagnostico del SIGA a través de la matriz DOFA y se proyecto el plan de trabajo</t>
  </si>
  <si>
    <t>Se evidencia en la página web de la Institución la caracterización de los usuarios vigencia 2019, se tiene proyetado la actualización en el mes de octubre de 2020</t>
  </si>
  <si>
    <t xml:space="preserve">Se evidencia documento maestro del programa de música por ciclos propedeuticos, esta pendiente el diseño microcurriculos. Se evidencia la propuesta de educación continuada, esta en espera de la aprobación del Consejo Académico </t>
  </si>
  <si>
    <t>Se evidencia participación de la Institución en la red académica RUAM (Red del Alto Magdalena) donde participan mas de 10 universidades del Alto Valle del Magdalena, se evidencia convenios con el sector productivo de la región en las tres decanaturas para la realización de practicas empresariales y pasantías</t>
  </si>
  <si>
    <t xml:space="preserve"> Se evidencia la suscrión 8 convenios de Cooperación Nacional e Internacional y se han gestionado 9 alianzas para movilidad de docentes y estudiantes en vigencias anteriores, en el año 2020 Se evidencia suscripción de convenio de mobilidad con la universidad Técnoogica de Queretano ciudad de Mexico, Universidad Chiriquí de la ciudad de Pánama, Univeridad Tecnológica ADETE (Ecuador)</t>
  </si>
  <si>
    <t>Nombre del proyecto: Dotación y mejoramiento de la infraestructura tecnológica, los recursos educativos y biblioteca y los laboratorios académicos del instituto de tolimense formación técnica profesional "ITFIP" del espinal Tolima. Recursos Invertidos: $846.936.809</t>
  </si>
  <si>
    <t>Se evidencia en la plataforma SPI del Departamento Nacional de Planeación, la aprobación y asignación de recursos de 4 proyectos de inversión a la Institución para ejecutar en la vigencia 2020</t>
  </si>
  <si>
    <t>MATRIZ DE OPORTUNIDADES ACTUALIZADA DE 2021</t>
  </si>
  <si>
    <t>MATRIZ DE OPORTUNIDADES ACTUALIZADA MAYO DE 2020</t>
  </si>
  <si>
    <t xml:space="preserve">Robustecer los grupos de investigación existentes y la creación de nuevos grupos para registrarlos en Colciencias. </t>
  </si>
  <si>
    <t>Cultura de mejora continua para fortalecer los procesos de acreditación de alta calidad</t>
  </si>
  <si>
    <t>Solicitar ampliación lugar de desarrollo de programas académicos en otros municipios</t>
  </si>
  <si>
    <t>Ubicación geográfica que permite el acceso e interacción con las demás IES.</t>
  </si>
  <si>
    <t>Gestión de Convenios con entidades privadas y públicas para proporcionar estímulos (MATRICULA “O” Cero) para todos los estudiantes</t>
  </si>
  <si>
    <t xml:space="preserve">Establecer convenios con el sector productivo para la vinculación de egresados </t>
  </si>
  <si>
    <t>Inversión en proyectos de infraestructura física, tecnológica y bibliográfica.</t>
  </si>
  <si>
    <t>Programas y auxilios del Gobierno Nacional</t>
  </si>
  <si>
    <t>Capacitación al personal administrativo de carrera que labora en la entidad en el tema evaluación del desempeño.</t>
  </si>
  <si>
    <t>Establecer como política una segunda lengua para los nuevos docentes y para los que terminan los programas académicos</t>
  </si>
  <si>
    <t>Cualificación docente en formación Pos gradual, Maestrías y Doctorados en las áreas afines a los programas.</t>
  </si>
  <si>
    <t>Aplicación permanente del Manual de Procesos y Procedimientos para ser  eficientes en las labores Académicas y Administrativas.</t>
  </si>
  <si>
    <t xml:space="preserve">Digitalización del archivo documental de la oficina de Registro y Control. </t>
  </si>
  <si>
    <t>Digitalización del archivo documental de la oficina de Talento Humano (Hojas de Vida)</t>
  </si>
  <si>
    <t>Fortalecimiento y actualización infraestructura tecnológica a nivel académico y administrativo</t>
  </si>
  <si>
    <t>Estudio de propuestas para mejoramiento plataforma ACADEMICA</t>
  </si>
  <si>
    <t>Implementación del SGA (Sistema de Gestión Ambiental)</t>
  </si>
  <si>
    <t xml:space="preserve">Establecer programas de aprovechamiento de las zonas verdes de la institución (senderos, frutales, granja, entre otros)  </t>
  </si>
  <si>
    <t xml:space="preserve">Convenios matriculas "0" cero o cartas de compromiso </t>
  </si>
  <si>
    <t>• Proyectos de inversión presentados por medio de la plataforma SUIFP
• Ejecución de los recursos de la vigencia</t>
  </si>
  <si>
    <t>Estrategias de comunicación y publicidad (Redes Sociales, Comunicados, Videos, Piezas Comunicativas).</t>
  </si>
  <si>
    <t xml:space="preserve">Oferta Programas académicos en modalidad virtual </t>
  </si>
  <si>
    <t>OBSERVACIONES DEL SEGUIMIENTO (SEPTIEMBRE 30/2021)</t>
  </si>
  <si>
    <t xml:space="preserve">Suscrición de convenios y alianzas con otras IES de la Región </t>
  </si>
  <si>
    <t xml:space="preserve">• Proyectos de inversión presentados por medio de la plataforma SUIFP.
• Convocatorias Min ciencias </t>
  </si>
  <si>
    <t>• Capacitación de actualización en los grupos de investigación 
• Gestionar y establecer recursos humanos y financieros 
• Incentivar la investigación con semilleros de investigación</t>
  </si>
  <si>
    <t>• Establecer un sistema interno de aseguramiento de la calidad y desarrollar los procesos de autoevaluación y planes de mejora de los programas académicos
• Capacitación actualización de acuerdo a las exigencias del MEN</t>
  </si>
  <si>
    <t>De acuerda a la pertinencia de los programas realizar alianzas con el sector productivo para realizar prácticas y pasantías.</t>
  </si>
  <si>
    <t xml:space="preserve">Capacitaciones y socializaciones de la plataforma English Centrall </t>
  </si>
  <si>
    <t>• Realizar plan de capacitación para conocer las necesidades post-graduales y áreas disciplinarias 
• Incentivar a los docentes mediante apoyo en su formación post-gradual</t>
  </si>
  <si>
    <t xml:space="preserve">Requerimientos de acuerdo a las condiciones y necesidades de un sistema de información académico y administrativo </t>
  </si>
  <si>
    <t xml:space="preserve">• Solicitud de registros calificados para ampliación de cobertura en el lugar de desarrollo Ibagué para Contaduría Publica por ciclos propedéuticos         
• Solicitud de ampliación de cobertura en el Municipio de Saldaña del Programa de Ingeniería Agronómica por ciclos propedéuticos ante el SACES                                             </t>
  </si>
  <si>
    <t>Se evidencia suscripción del convenio matricula "0" con la Gobernación del Tolima en los dos semestres académicos de la vigencia 2021. la documentación se encuentra archivada en la oficina de Convenio.                                                                         Se evidencia suscripción de convenio de matricula "0" con el Gobierno Nacional para el semestre B de 2021, la documentación se encuentra archivada en la oficina de Convenio</t>
  </si>
  <si>
    <t>Se evidencia en la plataforma SUIFP y seguimiento SPI el registro de 6 proyectos de inversión para ejecutar en la vigencia 2021 relacionados a infraestructura física y Tecnologica, Bienestar Universitario, Investigación y dotación de ambientes de aprendizajes</t>
  </si>
  <si>
    <t>Se evidencia el proyecto de inversión registardo en el SUIFP de "DOTACIÓN Y MEJORAMIENTO DE LA INFRAESTRUCTURA TECNOLÓGICA, LOS RECURSOS EDUCATIVOS Y BIBLIOTECA Y LOS LABORATORIOS ACADÉMICOS DEL  "ITFIP" DE EL ESPINAL TOLIMA" actualmente se encuentran con certificados de disponibilidad estan proximo a ejecutarsen</t>
  </si>
  <si>
    <t>*Se evidencia en ejecución del programa de jovenes de acción en la Institución donde se han beneficiados 2846 estudiantes de estratos 1 y 2                                                           *Actualmente los estudiantes tienen estimulos educativos por el programa Generación E, Matricula "0" Gobierno Nacional y Departamental, otros Convenios con municipios del Tolima y Gobernación del Tolima                             *Se evidencia estudiantes beneficados con el estimulo de permanencia y excelencia otorgado por el programa de Jovenes en acción de igual forma existe el estimulo Institucional de matricula de honor</t>
  </si>
  <si>
    <t>A la fecha del seguimiento La Institución aun no has diseñado un programa para ofertalos en modalida virtual</t>
  </si>
  <si>
    <t>Se evidencia un acuerdo del Consejo Directivo por medio del cual se aprueba el Sistema de autoevaluación Institucional y se esta fortaleciendo el Sistema Interno de aseguramiento de la calidad apoyados en un proyecto del Ministerio de Educación y Universidad del Valle, los programas académicos cuentan con Planes de mejoramiento</t>
  </si>
  <si>
    <t>Se evidencia convenios con entidades de l en las diferentes Facultades, no obstante por tema de pandemia actualmente se enucentra n suspendidas las practicas y pasantias por parte del Consejo Academico hasta nueva orden, se han desarrollado dos encuentros en el ultimo semestrecon empleadores de la región</t>
  </si>
  <si>
    <t xml:space="preserve">La pandemia interfirió el inicio del proceso, ya está el escáner y se solicitó a la alta dirección sobre la vinculación de personal para el proceso de escaneo.  
</t>
  </si>
  <si>
    <t>Se evidencia la adquisición del escaner y la contratación personal de apoyo para la digitalización de las carpetas de los estudiantes</t>
  </si>
  <si>
    <t>Se evindecia en el proceso SGC la actualización de 8 procedimientos los cuales ya se encuentran archivados en las capertas de los líderes de los procesos</t>
  </si>
  <si>
    <t xml:space="preserve">Se evidencia la publicación en el Facebook Institucional, canal de youtube del ITFIP de las diferentes actividades academicas, noticias de interes, comunicados e interación con los estudiantes (videos, piezas y comunicados)  </t>
  </si>
  <si>
    <t>Se evidencia el contrato No. 156 del 13 de mayo de 2021 por la prestación de servicos de asesoria y acompañamiento al proceso de Investigación y a los grupos de investigación del ITFIP, mediante la capacitación en el uso de herramientas diseñadas para la gestión de los planes de trabajao orientando a garantizar los requerimiento que le permita a cada grupo una categoria proyectada</t>
  </si>
  <si>
    <t>*Se obtuvo registros calificados para ampliación de cobertura en el lugar de desarrollo Ibagué para Contaduría Publica por ciclos propedéuticos para ofertar en el semestre B de 2021                                   * Se evidencia Solicitud el registro calificado de ampliación de cobertura en el Municipio de Saldaña del Programa de Ingeniería Agronómica por ciclos propedéuticos ante el SACES, esta en proceso de completitud por parte del Ministerio de Educación Nacional</t>
  </si>
  <si>
    <t>Se evidencia en la vigencia 2021 Plan de Capacitación del proceso de Docencia en el cual existe capacitaciones en diferentes areas disciplinarias, igual forma se esta apoyando con recursos a dos docentes en Especialización y Doctorado</t>
  </si>
  <si>
    <t>Realizar actividades para aprovechamiento de zonas verdes con la comunidad académica</t>
  </si>
  <si>
    <t>Se evidencia gestión de la adquisición de la plataforma académica, esta en tramite financiero, los recursos se tienen proyectado por los proyectos de inversión, igual forma se evidencia cotizaciones para la adquisición del software de administrativos de nominas</t>
  </si>
  <si>
    <t>Actualmente la facultad de Ingeniería se encuentra recopilando la información requerida en el documento maestro para la solicitud del registro calificado, igualmente se estan eleborando los microcurriculos según los lineamientos del decreto 1330</t>
  </si>
  <si>
    <t>• Debido a la pandemia actualmente solo se esta aprovechando el arrendamiento del cultivo de mango
• Se da inicio a la utilización de la cancha para la integración de la comunidad estudiantil con partidos de la primera C</t>
  </si>
  <si>
    <t xml:space="preserve">• Elaborar el plan de inversión los proyectos registrados para el mejoramiento de la infraestructura, tecnología y redes. 
• Construcción de cafetería nueva y mejoramiento de la cancha multiple  </t>
  </si>
  <si>
    <t>Se evidencia el proyecto de inversión registardo en el SUIFP de "DOTACIÓN Y MEJORAMIENTO DE LA INFRAESTRUCTURA TECNOLÓGICA, LOS RECURSOS EDUCATIVOS Y BIBLIOTECA Y LOS LABORATORIOS ACADÉMICOS DEL  "ITFIP" DE EL ESPINAL TOLIMA" actualmente se encuentran con certificados de disponibilidad estan proximo a ejecutarsen.                                        *Se evidencia los diseños y contrucción de la nueva cafetería del ITFIP, la entrega de la obra terminda se tiene programadqa para el 31 de diciembre de 2021 y con respecto al mejoramiento de las canchas multiples, se evidencia los diseños y diagnosticos del proyecto, esta pendiente la aprobación de los recuros por el previo concepto</t>
  </si>
  <si>
    <t>Se evidencia la elaboración de la política del Sistema Integrado Ambiental y se evidencia la resolución de conformación del equipo de trabajo, roles y responsabilidad, se elaboro el diagnostico del SIGA a través de la matriz DOFA y se proyecto el plan de trabajo, Se evidencia los nuevos protocolos de bioseguridad las cuales se realizo sensibilización con toda la comunidad administrativa y academica</t>
  </si>
  <si>
    <t>Se evidencia convenios con la univerdad Piloto de Colombia, Universidad Tecnologica Santander, UnimInuto, Universidad Distrital, Universidad Cooperativa de Colombia, UNIR de madrid, Univdersidad Granma de Cuba, Universidad Moron de Argentina</t>
  </si>
  <si>
    <t>Se evidencia actas del comité sectorial trimestral, en las cuales se establecieron unos comprimisos por parte del ITFIP, a la fecha de seguimiento se han dado cumplimiento a las acciones de cada acta del comité</t>
  </si>
  <si>
    <t>Se evidencia por parte del proveedor  en el mes de septiembre capacitaciones hacer de las nuevas actualizaciones de la plataforma English Central dirigida a los docentes del area de Ingles</t>
  </si>
  <si>
    <t>DIRECCIONAMIENTO ESTRATEGICO</t>
  </si>
  <si>
    <t>CONTROL INTERNO</t>
  </si>
  <si>
    <t>REGISTRO Y CONTROL</t>
  </si>
  <si>
    <t>GESTION FINANCIERA</t>
  </si>
  <si>
    <t>GESTION DE CALIDAD</t>
  </si>
  <si>
    <t>DOCENCIA- INVESTIGACION- PROYECCION SOCIAL</t>
  </si>
  <si>
    <t>GESTION ADMINISTRATIVA E INFRAESTRUCTURA</t>
  </si>
  <si>
    <t>GESTION DEL TALENTO HUMANO</t>
  </si>
  <si>
    <t>SERVICIOS ACADEMICOS</t>
  </si>
  <si>
    <t>GESTION JURIDICA</t>
  </si>
  <si>
    <t>BIENESTAR UNIVERSITARIO</t>
  </si>
  <si>
    <t>OPORTUNIDADES</t>
  </si>
  <si>
    <t>PROCESO</t>
  </si>
  <si>
    <t>GESTION</t>
  </si>
  <si>
    <t>CORRUPCION</t>
  </si>
  <si>
    <t>• Construcción de documento maestro en los programas que se ofertan en modalidad virtual
• Solicitud del registro calificado de los programas virtuales</t>
  </si>
  <si>
    <t xml:space="preserve">• Programas jóvenes en acción del departamento de prosperidad social 
• Estímulos por matriculas Generación E - Matrícula 0
• Estímulos por permanencia y excelencia   </t>
  </si>
  <si>
    <t>Se evidencia en el Plan Institucional de Capacitación, la sensibilización del acuero 617 de 2019 en el cual establece la El sistema Tipo de Evaluación del Desempeño Laboral y anexo técnico para los funcionarios de carrera administrativa y libre nombramiento y remoción</t>
  </si>
  <si>
    <t xml:space="preserve">Sensibilización al personal de carrera sobre el Acuerdo 617 de 2019, comunicando los deberes que se tienen que evaluar </t>
  </si>
  <si>
    <t xml:space="preserve">Reuniones de comités sectorial con el Ministerio de Educación Nacional (actas) </t>
  </si>
  <si>
    <t>Actualizar los procesdimientos de acuerdo a las novedades derivadas de los cambios que se han generado en la Institución</t>
  </si>
  <si>
    <t xml:space="preserve">Vinculación de personal calificado para el proceso de escaneo y digitalización </t>
  </si>
  <si>
    <t xml:space="preserve">Adquisición de escáner y  la vinculación de personal para el proceso de escaneo a la alta dirección.  
 </t>
  </si>
  <si>
    <t xml:space="preserve">
• Creación de la política de Gestión ambiental de la Institución</t>
  </si>
  <si>
    <t xml:space="preserve">
• Estrategias del plan de gestión ambiental 
• Campañas de sensibilización, socialización y capacitación.</t>
  </si>
  <si>
    <t>Recursos de regalías para investigación, ciencia y tecnología.</t>
  </si>
  <si>
    <t>Capacitación para la Implementación y fortalecimiento del MIPG</t>
  </si>
  <si>
    <t xml:space="preserve">Capacitaciones implementadas por las distintas dependencias e instituciones externas que brindan el soporte legal en lo referente a temas jurídicos. </t>
  </si>
  <si>
    <t>Promover la responsabilidad ambiental desde el Sistema de Gestión Ambiental.</t>
  </si>
  <si>
    <t>Ubicación geográfica para la conectividad.</t>
  </si>
  <si>
    <t>Diversidad de plataformas tecnológicas utilizadas como herramientas para mediación académica</t>
  </si>
  <si>
    <t>Base de datos accesible a la comunidad académica (Bibliotecas virtuales)</t>
  </si>
  <si>
    <t>Desarrollo de políticas ambientales regionales y nacionales.</t>
  </si>
  <si>
    <t>Establecer programas de aprovechamiento y conservación de las zonas verdes a nivel regional.</t>
  </si>
  <si>
    <t>Convenios cofinanciados con entes ambientales.</t>
  </si>
  <si>
    <t>Convenios con  IES para la cualificación docente en formación Pos gradual, Maestrías y Doctorados en las áreas afines a los programas.</t>
  </si>
  <si>
    <t>MATRIZ DE OPORTUNIDADES ACTUALIZADA DE 2022</t>
  </si>
  <si>
    <t>Participación de los grupos de investigación y Semilleros de investigación en convocatorias externas para categorización y reconocimiento de grupos y semilleros y/o adquisición de recursos financieros.</t>
  </si>
  <si>
    <t>• Gestionar y realizar Suscripción de convenios y alianzas con otras IES de la Región y zona de influencia.</t>
  </si>
  <si>
    <t>• Realizar seguimiento de los convenios celebrados.                                                                                                                                                                                                                                                                                                                                              • Gestionar convenios con el sector productivo de acuerdo a las necesidades de los programas para realizar prácticas y pasantías.</t>
  </si>
  <si>
    <t>Políticas gubernamentales para facilitar el ingreso a la educación superior  (MATRICULA “O” Cero, Generación E).</t>
  </si>
  <si>
    <t>• Seguimiento de las políticas gubernamentales para facilitar el ingreso a la educación superior (MATRICULA “O” Cero, Generación E).                                                                                                                                                                                                                                                                                                                                                                                         • Cumplimiento y ajustes de las cartas de compromisos.</t>
  </si>
  <si>
    <t>• Ejecutar actividades de capacitación al personal docente y administrativo para el fortalececimiento de los procesos institucionales.</t>
  </si>
  <si>
    <t>• Gestionar convenios que ayuden en la cualificación docente para la formación pos gradual, Maestrías y Doctorados. 
• Realizar seguimiento y el impacto a nivel nacional e internacional para fortalecer  la cualificación docente  en la formación post-gradual.</t>
  </si>
  <si>
    <t>• Dar continuidad en capacitaciones que ayuden en la utilización de las diferentres plataformas tecnológicas utilizadas como herramientas para la mediación académica.                                    • Buscar apoyo en docentes que puedan brindar las diferentes capacitaciones en herramientas para la mediación académica.</t>
  </si>
  <si>
    <t>• Utilización de las redes sociales como medio de comunicación y capacitación.                                                        • Impacto de las redes sociales como medio de comunicación.</t>
  </si>
  <si>
    <t xml:space="preserve">• Investigar las diferentes bases de datos accesibles a la comunidad académica.                                                 • Requerimientos de acuerdo a las necesidades que se ajusten al perfil de cada programa para su investigación en Bibliotecas virtuales. </t>
  </si>
  <si>
    <t xml:space="preserve">
• Participación en convocatorias con entes ambientales a nivel nacional e internacional para el cofinanciamiento de los procesos de gestión ambiental de la institución. 
</t>
  </si>
  <si>
    <t>•  Realizar actividades para aprovechamiento de zonas verdes con la comunidad académica                                              • Campañas de sensibilización, socialización y capacitación.</t>
  </si>
  <si>
    <t xml:space="preserve">
• Creación de la política de Gestión ambiental de la Institución.                      • Estrategias del plan de gestión ambiental </t>
  </si>
  <si>
    <t>Programas de apoyo al estudiante por parte del Gobierno Nacional</t>
  </si>
  <si>
    <t>OBSERVACIONES DEL SEGUIMIENTO (OCTUBRE 31/2022)</t>
  </si>
  <si>
    <t xml:space="preserve">Diseño y solicitud registro de programas académicos en modalidad virtual </t>
  </si>
  <si>
    <t>Renovación de resgistros calificados de  programas académicos en las ampliaciones para aumentar cobertura.</t>
  </si>
  <si>
    <t xml:space="preserve">• Estudios de renovación de registros calificados de programas académicos para las ampliaciones.                                                                                              </t>
  </si>
  <si>
    <t>Ubicación geográfica que permite establecer convenios e interacción con las demás IES.</t>
  </si>
  <si>
    <t xml:space="preserve">                                                                                                                   • Programas jóvenes en acción del departamento de prosperidad social                                 
• Estímulos por permanencia y excelencia   </t>
  </si>
  <si>
    <t xml:space="preserve">• Incentivar la participación en convocatorias nacionales para la obtención de recursos en investigación, ciencia y tecnología.                                               • Ajustar los procesos según términos de referencia de la convocatoria MINCIENCIAS para el conocimiento y categorización de los grupos de investigación.                                                                          </t>
  </si>
  <si>
    <t xml:space="preserve">• Incentivar la participación en convocatorias nacionales para la obtención de recursos en investigación, ciencia y tecnología.                                               • Gestión de proyecots para la obtención de recursos.                                       </t>
  </si>
  <si>
    <t>• Investigar capacitaciones en las distintas instituciones gubernamentales que puedan brindar en aspectos legales y jurídicos.                                                             • Programar capacitaciones que puedan brindar soporte legal y jurídico.</t>
  </si>
  <si>
    <t>• Indagar en diferentes capacitaciones sobre la responsabilidad ambiental.                                                  • Programar las capacitaciones de sensibilización para el personal docente y administrativo.</t>
  </si>
  <si>
    <t>• Aprovechamiento de la ubicación geográfica para la ampliación de la conectividad del ITFIP.</t>
  </si>
  <si>
    <t>Existencia de las Redes sociales como medio de comunicación y capacitación.</t>
  </si>
  <si>
    <t>Direccionamiento Estratégico</t>
  </si>
  <si>
    <t>Direccionamiento Estrategico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</si>
</sst>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theme="1"/>
      <name val="Calibri"/>
      <family val="2"/>
      <scheme val="minor"/>
    </font>
    <font>
      <sz val="8"/>
      <color theme="1"/>
      <name val="Calibri"/>
      <family val="2"/>
      <scheme val="minor"/>
    </font>
    <font>
      <b/>
      <sz val="14"/>
      <color theme="1"/>
      <name val="Calibri"/>
      <family val="2"/>
      <scheme val="minor"/>
    </font>
    <font>
      <sz val="11"/>
      <color theme="0"/>
      <name val="Calibri"/>
      <family val="2"/>
      <scheme val="minor"/>
    </font>
    <font>
      <b/>
      <sz val="11"/>
      <color theme="0"/>
      <name val="Calibri"/>
      <family val="2"/>
      <scheme val="minor"/>
    </font>
    <font>
      <sz val="11"/>
      <name val="Calibri"/>
      <family val="2"/>
      <scheme val="minor"/>
    </font>
    <font>
      <b/>
      <sz val="16"/>
      <name val="Calibri"/>
      <family val="2"/>
      <scheme val="minor"/>
    </font>
    <font>
      <b/>
      <sz val="8"/>
      <color theme="1"/>
      <name val="Calibri"/>
      <family val="2"/>
      <scheme val="minor"/>
    </font>
    <font>
      <sz val="9"/>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b/>
      <sz val="14"/>
      <name val="Calibri"/>
      <family val="2"/>
      <scheme val="minor"/>
    </font>
    <font>
      <sz val="9"/>
      <color theme="0"/>
      <name val="Calibri"/>
      <family val="2"/>
      <scheme val="minor"/>
    </font>
    <font>
      <sz val="11"/>
      <name val="Arial"/>
      <family val="2"/>
    </font>
    <font>
      <sz val="11"/>
      <color theme="1"/>
      <name val="Arial"/>
      <family val="2"/>
    </font>
    <font>
      <sz val="10"/>
      <color theme="1"/>
      <name val="Arial"/>
      <family val="2"/>
    </font>
    <font>
      <b/>
      <sz val="9"/>
      <color rgb="FF000000"/>
      <name val="Calibri"/>
      <family val="2"/>
    </font>
    <font>
      <sz val="8"/>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indexed="9"/>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bgColor indexed="64"/>
      </patternFill>
    </fill>
  </fills>
  <borders count="67">
    <border>
      <left/>
      <right/>
      <top/>
      <bottom/>
      <diagonal/>
    </border>
    <border>
      <left/>
      <right/>
      <top style="medium">
        <color indexed="64"/>
      </top>
      <bottom/>
      <diagonal/>
    </border>
    <border>
      <left style="thin">
        <color theme="1" tint="0.499984740745262"/>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right style="thin">
        <color theme="1" tint="0.499984740745262"/>
      </right>
      <top style="medium">
        <color indexed="64"/>
      </top>
      <bottom/>
      <diagonal/>
    </border>
    <border>
      <left style="thin">
        <color theme="1" tint="0.499984740745262"/>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theme="1" tint="0.499984740745262"/>
      </bottom>
      <diagonal/>
    </border>
    <border>
      <left style="medium">
        <color indexed="64"/>
      </left>
      <right style="thin">
        <color theme="1" tint="0.499984740745262"/>
      </right>
      <top style="medium">
        <color indexed="64"/>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thin">
        <color theme="1" tint="0.499984740745262"/>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51">
    <xf numFmtId="0" fontId="0" fillId="0" borderId="0" xfId="0"/>
    <xf numFmtId="0" fontId="1" fillId="2" borderId="0" xfId="0" applyFont="1" applyFill="1" applyAlignment="1" applyProtection="1">
      <alignment vertical="center"/>
    </xf>
    <xf numFmtId="0" fontId="1" fillId="3" borderId="0" xfId="0" applyFont="1" applyFill="1" applyAlignment="1" applyProtection="1">
      <alignment vertical="center"/>
    </xf>
    <xf numFmtId="0" fontId="2" fillId="2" borderId="0" xfId="0" applyFont="1" applyFill="1" applyAlignment="1" applyProtection="1">
      <alignment horizontal="center" vertical="center"/>
    </xf>
    <xf numFmtId="0" fontId="1" fillId="2" borderId="0" xfId="0" applyFont="1" applyFill="1" applyAlignment="1" applyProtection="1">
      <alignment vertical="center"/>
      <protection locked="0"/>
    </xf>
    <xf numFmtId="0" fontId="1" fillId="2" borderId="0" xfId="0" applyFont="1" applyFill="1" applyAlignment="1" applyProtection="1">
      <alignment horizontal="center" vertical="center"/>
      <protection locked="0"/>
    </xf>
    <xf numFmtId="0" fontId="1" fillId="3" borderId="0" xfId="0" applyFont="1" applyFill="1" applyAlignment="1" applyProtection="1">
      <alignment vertical="center"/>
      <protection locked="0"/>
    </xf>
    <xf numFmtId="0" fontId="1" fillId="3" borderId="0" xfId="0" quotePrefix="1" applyFont="1" applyFill="1" applyAlignment="1" applyProtection="1">
      <alignment vertical="center"/>
      <protection locked="0"/>
    </xf>
    <xf numFmtId="0" fontId="1" fillId="3" borderId="0" xfId="0" applyFont="1" applyFill="1" applyAlignment="1" applyProtection="1">
      <alignment horizontal="center" vertical="center"/>
      <protection locked="0"/>
    </xf>
    <xf numFmtId="164" fontId="2" fillId="5" borderId="0" xfId="0" applyNumberFormat="1" applyFont="1" applyFill="1" applyAlignment="1" applyProtection="1">
      <alignment horizontal="center" vertical="center"/>
      <protection locked="0"/>
    </xf>
    <xf numFmtId="0" fontId="0" fillId="0" borderId="0" xfId="0" applyProtection="1">
      <protection locked="0"/>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wrapText="1"/>
    </xf>
    <xf numFmtId="0" fontId="3" fillId="0" borderId="0" xfId="0" applyFont="1"/>
    <xf numFmtId="0" fontId="0" fillId="0" borderId="0" xfId="0" applyAlignment="1" applyProtection="1">
      <alignment horizontal="center" vertical="center"/>
      <protection locked="0"/>
    </xf>
    <xf numFmtId="0" fontId="5" fillId="6" borderId="0" xfId="0" applyFont="1" applyFill="1" applyAlignment="1">
      <alignment horizontal="center" vertical="center" wrapText="1"/>
    </xf>
    <xf numFmtId="0" fontId="0" fillId="0" borderId="0" xfId="0" applyFont="1" applyAlignment="1" applyProtection="1">
      <alignment horizontal="center" vertical="center"/>
    </xf>
    <xf numFmtId="0" fontId="0" fillId="0" borderId="0" xfId="0" applyFont="1" applyProtection="1"/>
    <xf numFmtId="0" fontId="0" fillId="0" borderId="0" xfId="0" applyFont="1" applyAlignment="1" applyProtection="1">
      <alignment horizontal="center" wrapText="1"/>
    </xf>
    <xf numFmtId="0" fontId="8" fillId="0" borderId="0" xfId="0" applyFont="1" applyAlignment="1" applyProtection="1">
      <alignment horizontal="center" vertical="center"/>
    </xf>
    <xf numFmtId="0" fontId="0" fillId="0" borderId="0" xfId="0" applyFont="1" applyAlignment="1" applyProtection="1">
      <alignment horizontal="center" vertical="center" wrapText="1"/>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10"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xf>
    <xf numFmtId="0" fontId="10" fillId="0" borderId="8" xfId="0" applyFont="1" applyBorder="1" applyAlignment="1" applyProtection="1">
      <alignment horizontal="center" vertical="center"/>
      <protection locked="0"/>
    </xf>
    <xf numFmtId="0" fontId="11" fillId="0" borderId="31" xfId="0" applyFont="1" applyBorder="1" applyAlignment="1" applyProtection="1">
      <alignment horizontal="center" vertical="center"/>
    </xf>
    <xf numFmtId="0" fontId="10" fillId="0" borderId="31" xfId="0" applyFont="1" applyBorder="1" applyAlignment="1" applyProtection="1">
      <alignment horizontal="center" vertical="center"/>
      <protection locked="0"/>
    </xf>
    <xf numFmtId="0" fontId="11" fillId="0" borderId="18" xfId="0" applyFont="1" applyBorder="1" applyAlignment="1" applyProtection="1">
      <alignment horizontal="center" vertical="center"/>
    </xf>
    <xf numFmtId="0" fontId="10" fillId="0" borderId="18" xfId="0" applyFont="1" applyBorder="1" applyAlignment="1" applyProtection="1">
      <alignment horizontal="center" vertical="center"/>
      <protection locked="0"/>
    </xf>
    <xf numFmtId="0" fontId="10" fillId="0" borderId="33"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2" fillId="0" borderId="0" xfId="0" applyFont="1" applyAlignment="1" applyProtection="1">
      <alignment horizontal="left" vertical="center"/>
    </xf>
    <xf numFmtId="0" fontId="5" fillId="0" borderId="0" xfId="0" applyFont="1" applyProtection="1"/>
    <xf numFmtId="0" fontId="14" fillId="0" borderId="0" xfId="0" applyFont="1" applyAlignment="1" applyProtection="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Font="1" applyProtection="1"/>
    <xf numFmtId="0" fontId="7" fillId="4" borderId="38" xfId="0" applyFont="1" applyFill="1" applyBorder="1" applyAlignment="1" applyProtection="1">
      <alignment horizontal="center" vertical="center" wrapText="1"/>
    </xf>
    <xf numFmtId="0" fontId="10" fillId="0" borderId="33"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1" fillId="0" borderId="30"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17" xfId="0" applyFont="1" applyBorder="1" applyAlignment="1" applyProtection="1">
      <alignment horizontal="center" vertical="center"/>
    </xf>
    <xf numFmtId="0" fontId="10" fillId="0" borderId="42" xfId="0"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43"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xf>
    <xf numFmtId="0" fontId="10" fillId="0" borderId="40" xfId="0" applyFont="1" applyBorder="1" applyAlignment="1" applyProtection="1">
      <alignment horizontal="left" vertical="center" wrapText="1"/>
    </xf>
    <xf numFmtId="0" fontId="10" fillId="0" borderId="40" xfId="0" applyFont="1" applyBorder="1" applyAlignment="1" applyProtection="1">
      <alignment vertical="center" wrapText="1"/>
    </xf>
    <xf numFmtId="0" fontId="11" fillId="0" borderId="0" xfId="0" applyFont="1" applyBorder="1" applyAlignment="1" applyProtection="1">
      <alignment horizontal="center" vertical="center"/>
    </xf>
    <xf numFmtId="0" fontId="0" fillId="0" borderId="44" xfId="0" applyFont="1" applyBorder="1" applyAlignment="1" applyProtection="1">
      <alignment vertical="center" wrapText="1"/>
    </xf>
    <xf numFmtId="0" fontId="0" fillId="0" borderId="41" xfId="0" applyFont="1" applyBorder="1" applyAlignment="1" applyProtection="1">
      <alignment vertical="center" wrapText="1"/>
    </xf>
    <xf numFmtId="0" fontId="16" fillId="0" borderId="50" xfId="0" applyFont="1" applyBorder="1" applyAlignment="1">
      <alignment vertical="center" wrapText="1"/>
    </xf>
    <xf numFmtId="0" fontId="16" fillId="0" borderId="46"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47"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21" xfId="0" applyFont="1" applyBorder="1" applyAlignment="1">
      <alignment vertical="center" wrapText="1"/>
    </xf>
    <xf numFmtId="0" fontId="16" fillId="0" borderId="49" xfId="0" applyFont="1" applyBorder="1" applyAlignment="1" applyProtection="1">
      <alignment horizontal="center" vertical="center" wrapText="1"/>
      <protection locked="0"/>
    </xf>
    <xf numFmtId="0" fontId="16" fillId="0" borderId="18" xfId="0" applyFont="1" applyBorder="1" applyAlignment="1" applyProtection="1">
      <alignment horizontal="center" vertical="center" wrapText="1"/>
      <protection locked="0"/>
    </xf>
    <xf numFmtId="0" fontId="0" fillId="0" borderId="0" xfId="0" applyFont="1" applyAlignment="1" applyProtection="1">
      <alignment wrapText="1"/>
    </xf>
    <xf numFmtId="0" fontId="0" fillId="9" borderId="44" xfId="0" applyFont="1" applyFill="1" applyBorder="1" applyAlignment="1" applyProtection="1">
      <alignment vertical="center" wrapText="1"/>
    </xf>
    <xf numFmtId="0" fontId="0" fillId="9" borderId="45" xfId="0" applyFont="1" applyFill="1" applyBorder="1" applyAlignment="1" applyProtection="1">
      <alignment vertical="center" wrapText="1"/>
    </xf>
    <xf numFmtId="0" fontId="0" fillId="0" borderId="9" xfId="0" applyFont="1" applyBorder="1" applyAlignment="1" applyProtection="1">
      <alignment horizontal="center" vertical="center"/>
    </xf>
    <xf numFmtId="0" fontId="16" fillId="0" borderId="30" xfId="0" applyFont="1" applyBorder="1" applyAlignment="1" applyProtection="1">
      <alignment horizontal="center" vertical="center" wrapText="1"/>
      <protection locked="0"/>
    </xf>
    <xf numFmtId="0" fontId="15" fillId="0" borderId="51" xfId="0" applyFont="1" applyBorder="1" applyAlignment="1">
      <alignment horizontal="left" vertical="center" wrapText="1"/>
    </xf>
    <xf numFmtId="0" fontId="16" fillId="0" borderId="32" xfId="0" applyFont="1" applyBorder="1" applyAlignment="1" applyProtection="1">
      <alignment horizontal="center" vertical="center" wrapText="1"/>
      <protection locked="0"/>
    </xf>
    <xf numFmtId="0" fontId="16" fillId="0" borderId="52" xfId="0" applyFont="1" applyBorder="1" applyAlignment="1">
      <alignment vertical="center" wrapText="1"/>
    </xf>
    <xf numFmtId="0" fontId="16" fillId="0" borderId="53" xfId="0" applyFont="1" applyBorder="1" applyAlignment="1" applyProtection="1">
      <alignment horizontal="center" vertical="center" wrapText="1"/>
      <protection locked="0"/>
    </xf>
    <xf numFmtId="0" fontId="16" fillId="0" borderId="54" xfId="0" applyFont="1" applyBorder="1" applyAlignment="1" applyProtection="1">
      <alignment horizontal="center" vertical="center" wrapText="1"/>
      <protection locked="0"/>
    </xf>
    <xf numFmtId="0" fontId="15" fillId="0" borderId="55" xfId="0" applyFont="1" applyBorder="1" applyAlignment="1">
      <alignment horizontal="left" vertical="center" wrapText="1"/>
    </xf>
    <xf numFmtId="0" fontId="16" fillId="0" borderId="17" xfId="0" applyFont="1" applyBorder="1" applyAlignment="1" applyProtection="1">
      <alignment horizontal="center" vertical="center" wrapText="1"/>
      <protection locked="0"/>
    </xf>
    <xf numFmtId="0" fontId="15" fillId="0" borderId="56" xfId="0" applyFont="1" applyBorder="1" applyAlignment="1">
      <alignment horizontal="left" vertical="center" wrapText="1"/>
    </xf>
    <xf numFmtId="0" fontId="16" fillId="0" borderId="57" xfId="0" applyFont="1" applyBorder="1" applyAlignment="1">
      <alignment vertical="center" wrapText="1"/>
    </xf>
    <xf numFmtId="0" fontId="16" fillId="0" borderId="58" xfId="0" applyFont="1" applyBorder="1" applyAlignment="1">
      <alignment vertical="center" wrapText="1"/>
    </xf>
    <xf numFmtId="0" fontId="16" fillId="0" borderId="59" xfId="0" applyFont="1" applyBorder="1" applyAlignment="1">
      <alignment vertical="center" wrapText="1"/>
    </xf>
    <xf numFmtId="0" fontId="10" fillId="0" borderId="40" xfId="0" applyFont="1" applyFill="1" applyBorder="1" applyAlignment="1" applyProtection="1">
      <alignment vertical="center" wrapText="1"/>
    </xf>
    <xf numFmtId="0" fontId="10" fillId="0" borderId="42"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0" borderId="54"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xf>
    <xf numFmtId="0" fontId="10" fillId="0" borderId="52" xfId="0" applyFont="1" applyBorder="1" applyAlignment="1" applyProtection="1">
      <alignment horizontal="left" vertical="center" wrapText="1"/>
    </xf>
    <xf numFmtId="0" fontId="0" fillId="0" borderId="44" xfId="0" applyFont="1" applyBorder="1" applyAlignment="1" applyProtection="1">
      <alignment vertical="top" wrapText="1"/>
    </xf>
    <xf numFmtId="0" fontId="5" fillId="0" borderId="44" xfId="0" applyFont="1" applyBorder="1" applyAlignment="1" applyProtection="1">
      <alignment vertical="center" wrapText="1"/>
    </xf>
    <xf numFmtId="0" fontId="5" fillId="9" borderId="44" xfId="0" applyFont="1" applyFill="1" applyBorder="1" applyAlignment="1" applyProtection="1">
      <alignment vertical="center" wrapText="1"/>
    </xf>
    <xf numFmtId="0" fontId="18" fillId="0" borderId="60" xfId="0" applyFont="1" applyBorder="1" applyAlignment="1">
      <alignment vertical="center"/>
    </xf>
    <xf numFmtId="0" fontId="19" fillId="0" borderId="13" xfId="0" applyFont="1" applyBorder="1" applyAlignment="1">
      <alignment horizontal="center" vertical="center"/>
    </xf>
    <xf numFmtId="0" fontId="16" fillId="0" borderId="61" xfId="0" applyFont="1" applyBorder="1" applyAlignment="1" applyProtection="1">
      <alignment horizontal="center" vertical="center" wrapText="1"/>
      <protection locked="0"/>
    </xf>
    <xf numFmtId="0" fontId="16" fillId="0" borderId="62" xfId="0" applyFont="1" applyBorder="1" applyAlignment="1" applyProtection="1">
      <alignment horizontal="center" vertical="center" wrapText="1"/>
      <protection locked="0"/>
    </xf>
    <xf numFmtId="0" fontId="10" fillId="0" borderId="62" xfId="0" applyFont="1" applyBorder="1" applyAlignment="1" applyProtection="1">
      <alignment horizontal="center" vertical="center"/>
      <protection locked="0"/>
    </xf>
    <xf numFmtId="0" fontId="16" fillId="0" borderId="9" xfId="0" applyFont="1" applyFill="1" applyBorder="1" applyAlignment="1" applyProtection="1">
      <alignment vertical="center" wrapText="1"/>
    </xf>
    <xf numFmtId="0" fontId="15" fillId="0" borderId="33" xfId="0" applyFont="1" applyFill="1" applyBorder="1" applyAlignment="1">
      <alignment horizontal="left" vertical="center" wrapText="1"/>
    </xf>
    <xf numFmtId="0" fontId="16" fillId="0" borderId="9" xfId="0" applyFont="1" applyFill="1" applyBorder="1" applyAlignment="1">
      <alignment vertical="center" wrapText="1"/>
    </xf>
    <xf numFmtId="0" fontId="15" fillId="0" borderId="9"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0" borderId="8" xfId="0" applyFont="1" applyBorder="1" applyAlignment="1" applyProtection="1">
      <alignment horizontal="center" vertical="center"/>
    </xf>
    <xf numFmtId="0" fontId="10" fillId="0" borderId="18" xfId="0" applyFont="1" applyBorder="1" applyAlignment="1" applyProtection="1">
      <alignment horizontal="center" vertical="center" wrapText="1"/>
      <protection locked="0"/>
    </xf>
    <xf numFmtId="0" fontId="10" fillId="0" borderId="63" xfId="0" applyFont="1" applyBorder="1" applyAlignment="1" applyProtection="1">
      <alignment horizontal="center" vertical="center"/>
      <protection locked="0"/>
    </xf>
    <xf numFmtId="0" fontId="10" fillId="0" borderId="15"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0" fillId="0" borderId="66"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11" fillId="0" borderId="51" xfId="0" applyFont="1" applyBorder="1" applyAlignment="1" applyProtection="1">
      <alignment horizontal="center" vertical="center"/>
    </xf>
    <xf numFmtId="0" fontId="11" fillId="0" borderId="52" xfId="0" applyFont="1" applyBorder="1" applyAlignment="1" applyProtection="1">
      <alignment horizontal="center" vertical="center"/>
    </xf>
    <xf numFmtId="0" fontId="11" fillId="0" borderId="56" xfId="0" applyFont="1" applyBorder="1" applyAlignment="1" applyProtection="1">
      <alignment horizontal="center" vertical="center"/>
    </xf>
    <xf numFmtId="0" fontId="10" fillId="0" borderId="65" xfId="0" applyFont="1" applyBorder="1" applyAlignment="1" applyProtection="1">
      <alignment horizontal="left" vertical="center" wrapText="1"/>
    </xf>
    <xf numFmtId="0" fontId="0" fillId="9" borderId="40" xfId="0" applyFont="1" applyFill="1" applyBorder="1" applyAlignment="1" applyProtection="1">
      <alignment vertical="center" wrapText="1"/>
    </xf>
    <xf numFmtId="0" fontId="5" fillId="0" borderId="40" xfId="0" applyFont="1" applyBorder="1" applyAlignment="1" applyProtection="1">
      <alignment vertical="center" wrapText="1"/>
    </xf>
    <xf numFmtId="0" fontId="0" fillId="0" borderId="40" xfId="0" applyFont="1" applyBorder="1" applyAlignment="1" applyProtection="1">
      <alignment vertical="center" wrapText="1"/>
    </xf>
    <xf numFmtId="0" fontId="9" fillId="7" borderId="23" xfId="0" applyFont="1" applyFill="1" applyBorder="1" applyAlignment="1" applyProtection="1">
      <alignment horizontal="center" vertical="center" wrapText="1"/>
    </xf>
    <xf numFmtId="0" fontId="9" fillId="7" borderId="28" xfId="0" applyFont="1" applyFill="1" applyBorder="1" applyAlignment="1" applyProtection="1">
      <alignment horizontal="center" vertical="center" wrapText="1"/>
    </xf>
    <xf numFmtId="0" fontId="9" fillId="7" borderId="5" xfId="0" applyFont="1" applyFill="1" applyBorder="1" applyAlignment="1" applyProtection="1">
      <alignment horizontal="center" vertical="center" wrapText="1"/>
    </xf>
    <xf numFmtId="0" fontId="9" fillId="7" borderId="24" xfId="0" applyFont="1" applyFill="1" applyBorder="1" applyAlignment="1" applyProtection="1">
      <alignment horizontal="center" vertical="center" wrapText="1"/>
    </xf>
    <xf numFmtId="0" fontId="9" fillId="7" borderId="7" xfId="0" applyFont="1" applyFill="1" applyBorder="1" applyAlignment="1" applyProtection="1">
      <alignment horizontal="center" vertical="center" wrapText="1"/>
    </xf>
    <xf numFmtId="0" fontId="9" fillId="7" borderId="29" xfId="0" applyFont="1" applyFill="1" applyBorder="1" applyAlignment="1" applyProtection="1">
      <alignment horizontal="center" vertical="center"/>
    </xf>
    <xf numFmtId="0" fontId="4" fillId="7" borderId="7" xfId="0" applyFont="1" applyFill="1" applyBorder="1" applyAlignment="1" applyProtection="1">
      <alignment horizontal="center" vertical="center" wrapText="1"/>
    </xf>
    <xf numFmtId="0" fontId="4" fillId="7" borderId="29" xfId="0" applyFont="1" applyFill="1" applyBorder="1" applyAlignment="1" applyProtection="1">
      <alignment horizontal="center" vertical="center"/>
    </xf>
    <xf numFmtId="0" fontId="8" fillId="0" borderId="0" xfId="0" applyFont="1" applyBorder="1" applyAlignment="1" applyProtection="1">
      <alignment horizontal="left" vertical="center"/>
    </xf>
    <xf numFmtId="0" fontId="8" fillId="0" borderId="1" xfId="0" applyFont="1" applyBorder="1" applyAlignment="1" applyProtection="1">
      <alignment horizontal="left" vertical="center"/>
    </xf>
    <xf numFmtId="0" fontId="4" fillId="7" borderId="35" xfId="0" applyFont="1" applyFill="1" applyBorder="1" applyAlignment="1" applyProtection="1">
      <alignment horizontal="center" vertical="center"/>
    </xf>
    <xf numFmtId="0" fontId="4" fillId="7" borderId="45" xfId="0" applyFont="1" applyFill="1" applyBorder="1" applyAlignment="1" applyProtection="1">
      <alignment horizontal="center" vertical="center"/>
    </xf>
    <xf numFmtId="0" fontId="4" fillId="7" borderId="6" xfId="0" applyFont="1" applyFill="1" applyBorder="1" applyAlignment="1" applyProtection="1">
      <alignment horizontal="center" vertical="center"/>
    </xf>
    <xf numFmtId="0" fontId="4" fillId="7" borderId="25" xfId="0" applyFont="1" applyFill="1" applyBorder="1" applyAlignment="1" applyProtection="1">
      <alignment horizontal="center" vertical="center"/>
    </xf>
    <xf numFmtId="0" fontId="9" fillId="7" borderId="2" xfId="0" applyFont="1" applyFill="1" applyBorder="1" applyAlignment="1" applyProtection="1">
      <alignment horizontal="center" vertical="center" wrapText="1"/>
    </xf>
    <xf numFmtId="0" fontId="9" fillId="7" borderId="3"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9" fillId="7" borderId="0" xfId="0" applyFont="1" applyFill="1" applyBorder="1" applyAlignment="1" applyProtection="1">
      <alignment horizontal="center" vertical="center" wrapText="1"/>
    </xf>
    <xf numFmtId="0" fontId="4" fillId="7" borderId="22" xfId="0" applyFont="1" applyFill="1" applyBorder="1" applyAlignment="1" applyProtection="1">
      <alignment horizontal="center" vertical="center"/>
    </xf>
    <xf numFmtId="0" fontId="4" fillId="7" borderId="4" xfId="0" applyFont="1" applyFill="1" applyBorder="1" applyAlignment="1" applyProtection="1">
      <alignment horizontal="center" vertical="center"/>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21" xfId="0" applyFont="1" applyFill="1" applyBorder="1" applyAlignment="1">
      <alignment horizontal="center" vertical="center" wrapText="1"/>
    </xf>
  </cellXfs>
  <cellStyles count="1">
    <cellStyle name="Normal" xfId="0" builtinId="0"/>
  </cellStyles>
  <dxfs count="17">
    <dxf>
      <font>
        <color rgb="FFFFFF00"/>
      </font>
      <fill>
        <patternFill>
          <bgColor rgb="FFFF0000"/>
        </patternFill>
      </fill>
    </dxf>
    <dxf>
      <fill>
        <patternFill>
          <bgColor theme="1" tint="0.499984740745262"/>
        </patternFill>
      </fill>
    </dxf>
    <dxf>
      <font>
        <color theme="0"/>
      </font>
    </dxf>
    <dxf>
      <font>
        <color rgb="FFFFFF00"/>
      </font>
      <fill>
        <patternFill>
          <bgColor rgb="FFFF0000"/>
        </patternFill>
      </fill>
    </dxf>
    <dxf>
      <fill>
        <patternFill>
          <bgColor theme="1" tint="0.499984740745262"/>
        </patternFill>
      </fill>
    </dxf>
    <dxf>
      <font>
        <color theme="0"/>
      </font>
    </dxf>
    <dxf>
      <font>
        <color rgb="FFFFFF00"/>
      </font>
      <fill>
        <patternFill>
          <bgColor rgb="FFFF0000"/>
        </patternFill>
      </fill>
    </dxf>
    <dxf>
      <font>
        <color theme="0"/>
      </font>
    </dxf>
    <dxf>
      <font>
        <color rgb="FFFFFF00"/>
      </font>
      <fill>
        <patternFill>
          <bgColor rgb="FFFF0000"/>
        </patternFill>
      </fill>
    </dxf>
    <dxf>
      <font>
        <color theme="0"/>
      </font>
    </dxf>
    <dxf>
      <font>
        <color rgb="FFFFFF00"/>
      </font>
      <fill>
        <patternFill>
          <bgColor rgb="FFFF0000"/>
        </patternFill>
      </fill>
    </dxf>
    <dxf>
      <font>
        <color theme="0"/>
      </font>
    </dxf>
    <dxf>
      <font>
        <color rgb="FFFFFF00"/>
      </font>
      <fill>
        <patternFill>
          <bgColor rgb="FFFF0000"/>
        </patternFill>
      </fill>
    </dxf>
    <dxf>
      <font>
        <color theme="0"/>
      </font>
    </dxf>
    <dxf>
      <font>
        <color rgb="FFFFFF00"/>
      </font>
      <fill>
        <patternFill>
          <bgColor rgb="FFFF0000"/>
        </patternFill>
      </fill>
    </dxf>
    <dxf>
      <fill>
        <patternFill>
          <bgColor theme="1" tint="0.499984740745262"/>
        </patternFill>
      </fill>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RIESGOS Y OPRTUNIDADES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Hoja1!$B$1</c:f>
              <c:strCache>
                <c:ptCount val="1"/>
                <c:pt idx="0">
                  <c:v>GESTION</c:v>
                </c:pt>
              </c:strCache>
            </c:strRef>
          </c:tx>
          <c:spPr>
            <a:solidFill>
              <a:schemeClr val="accent1"/>
            </a:solidFill>
            <a:ln>
              <a:noFill/>
            </a:ln>
            <a:effectLst/>
          </c:spPr>
          <c:invertIfNegative val="0"/>
          <c:cat>
            <c:strRef>
              <c:f>Hoja1!$A$2:$A$12</c:f>
              <c:strCache>
                <c:ptCount val="11"/>
                <c:pt idx="0">
                  <c:v>DIRECCIONAMIENTO ESTRATEGICO</c:v>
                </c:pt>
                <c:pt idx="1">
                  <c:v>CONTROL INTERNO</c:v>
                </c:pt>
                <c:pt idx="2">
                  <c:v>REGISTRO Y CONTROL</c:v>
                </c:pt>
                <c:pt idx="3">
                  <c:v>GESTION FINANCIERA</c:v>
                </c:pt>
                <c:pt idx="4">
                  <c:v>GESTION DE CALIDAD</c:v>
                </c:pt>
                <c:pt idx="5">
                  <c:v>DOCENCIA- INVESTIGACION- PROYECCION SOCIAL</c:v>
                </c:pt>
                <c:pt idx="6">
                  <c:v>GESTION ADMINISTRATIVA E INFRAESTRUCTURA</c:v>
                </c:pt>
                <c:pt idx="7">
                  <c:v>GESTION DEL TALENTO HUMANO</c:v>
                </c:pt>
                <c:pt idx="8">
                  <c:v>SERVICIOS ACADEMICOS</c:v>
                </c:pt>
                <c:pt idx="9">
                  <c:v>GESTION JURIDICA</c:v>
                </c:pt>
                <c:pt idx="10">
                  <c:v>BIENESTAR UNIVERSITARIO</c:v>
                </c:pt>
              </c:strCache>
            </c:strRef>
          </c:cat>
          <c:val>
            <c:numRef>
              <c:f>Hoja1!$B$2:$B$12</c:f>
              <c:numCache>
                <c:formatCode>General</c:formatCode>
                <c:ptCount val="11"/>
                <c:pt idx="0">
                  <c:v>1</c:v>
                </c:pt>
                <c:pt idx="1">
                  <c:v>2</c:v>
                </c:pt>
                <c:pt idx="2">
                  <c:v>1</c:v>
                </c:pt>
                <c:pt idx="3">
                  <c:v>1</c:v>
                </c:pt>
                <c:pt idx="4">
                  <c:v>1</c:v>
                </c:pt>
                <c:pt idx="5">
                  <c:v>4</c:v>
                </c:pt>
                <c:pt idx="6">
                  <c:v>3</c:v>
                </c:pt>
                <c:pt idx="7">
                  <c:v>3</c:v>
                </c:pt>
                <c:pt idx="8">
                  <c:v>2</c:v>
                </c:pt>
                <c:pt idx="9">
                  <c:v>2</c:v>
                </c:pt>
                <c:pt idx="10">
                  <c:v>2</c:v>
                </c:pt>
              </c:numCache>
            </c:numRef>
          </c:val>
          <c:extLst xmlns:c16r2="http://schemas.microsoft.com/office/drawing/2015/06/chart">
            <c:ext xmlns:c16="http://schemas.microsoft.com/office/drawing/2014/chart" uri="{C3380CC4-5D6E-409C-BE32-E72D297353CC}">
              <c16:uniqueId val="{00000000-6F2C-4052-91FD-77384CCD5020}"/>
            </c:ext>
          </c:extLst>
        </c:ser>
        <c:ser>
          <c:idx val="1"/>
          <c:order val="1"/>
          <c:tx>
            <c:strRef>
              <c:f>Hoja1!$C$1</c:f>
              <c:strCache>
                <c:ptCount val="1"/>
                <c:pt idx="0">
                  <c:v>CORRUPCION</c:v>
                </c:pt>
              </c:strCache>
            </c:strRef>
          </c:tx>
          <c:spPr>
            <a:solidFill>
              <a:schemeClr val="accent2"/>
            </a:solidFill>
            <a:ln>
              <a:noFill/>
            </a:ln>
            <a:effectLst/>
          </c:spPr>
          <c:invertIfNegative val="0"/>
          <c:cat>
            <c:strRef>
              <c:f>Hoja1!$A$2:$A$12</c:f>
              <c:strCache>
                <c:ptCount val="11"/>
                <c:pt idx="0">
                  <c:v>DIRECCIONAMIENTO ESTRATEGICO</c:v>
                </c:pt>
                <c:pt idx="1">
                  <c:v>CONTROL INTERNO</c:v>
                </c:pt>
                <c:pt idx="2">
                  <c:v>REGISTRO Y CONTROL</c:v>
                </c:pt>
                <c:pt idx="3">
                  <c:v>GESTION FINANCIERA</c:v>
                </c:pt>
                <c:pt idx="4">
                  <c:v>GESTION DE CALIDAD</c:v>
                </c:pt>
                <c:pt idx="5">
                  <c:v>DOCENCIA- INVESTIGACION- PROYECCION SOCIAL</c:v>
                </c:pt>
                <c:pt idx="6">
                  <c:v>GESTION ADMINISTRATIVA E INFRAESTRUCTURA</c:v>
                </c:pt>
                <c:pt idx="7">
                  <c:v>GESTION DEL TALENTO HUMANO</c:v>
                </c:pt>
                <c:pt idx="8">
                  <c:v>SERVICIOS ACADEMICOS</c:v>
                </c:pt>
                <c:pt idx="9">
                  <c:v>GESTION JURIDICA</c:v>
                </c:pt>
                <c:pt idx="10">
                  <c:v>BIENESTAR UNIVERSITARIO</c:v>
                </c:pt>
              </c:strCache>
            </c:strRef>
          </c:cat>
          <c:val>
            <c:numRef>
              <c:f>Hoja1!$C$2:$C$12</c:f>
              <c:numCache>
                <c:formatCode>General</c:formatCode>
                <c:ptCount val="11"/>
                <c:pt idx="0">
                  <c:v>1</c:v>
                </c:pt>
                <c:pt idx="1">
                  <c:v>1</c:v>
                </c:pt>
                <c:pt idx="2">
                  <c:v>1</c:v>
                </c:pt>
                <c:pt idx="3">
                  <c:v>0</c:v>
                </c:pt>
                <c:pt idx="4">
                  <c:v>0</c:v>
                </c:pt>
                <c:pt idx="5">
                  <c:v>3</c:v>
                </c:pt>
                <c:pt idx="6">
                  <c:v>1</c:v>
                </c:pt>
                <c:pt idx="7">
                  <c:v>0</c:v>
                </c:pt>
                <c:pt idx="8">
                  <c:v>0</c:v>
                </c:pt>
                <c:pt idx="9">
                  <c:v>0</c:v>
                </c:pt>
                <c:pt idx="10">
                  <c:v>1</c:v>
                </c:pt>
              </c:numCache>
            </c:numRef>
          </c:val>
          <c:extLst xmlns:c16r2="http://schemas.microsoft.com/office/drawing/2015/06/chart">
            <c:ext xmlns:c16="http://schemas.microsoft.com/office/drawing/2014/chart" uri="{C3380CC4-5D6E-409C-BE32-E72D297353CC}">
              <c16:uniqueId val="{00000001-6F2C-4052-91FD-77384CCD5020}"/>
            </c:ext>
          </c:extLst>
        </c:ser>
        <c:ser>
          <c:idx val="2"/>
          <c:order val="2"/>
          <c:tx>
            <c:strRef>
              <c:f>Hoja1!$D$1</c:f>
              <c:strCache>
                <c:ptCount val="1"/>
                <c:pt idx="0">
                  <c:v>OPORTUNIDADES</c:v>
                </c:pt>
              </c:strCache>
            </c:strRef>
          </c:tx>
          <c:spPr>
            <a:solidFill>
              <a:schemeClr val="accent3"/>
            </a:solidFill>
            <a:ln>
              <a:noFill/>
            </a:ln>
            <a:effectLst/>
          </c:spPr>
          <c:invertIfNegative val="0"/>
          <c:cat>
            <c:strRef>
              <c:f>Hoja1!$A$2:$A$12</c:f>
              <c:strCache>
                <c:ptCount val="11"/>
                <c:pt idx="0">
                  <c:v>DIRECCIONAMIENTO ESTRATEGICO</c:v>
                </c:pt>
                <c:pt idx="1">
                  <c:v>CONTROL INTERNO</c:v>
                </c:pt>
                <c:pt idx="2">
                  <c:v>REGISTRO Y CONTROL</c:v>
                </c:pt>
                <c:pt idx="3">
                  <c:v>GESTION FINANCIERA</c:v>
                </c:pt>
                <c:pt idx="4">
                  <c:v>GESTION DE CALIDAD</c:v>
                </c:pt>
                <c:pt idx="5">
                  <c:v>DOCENCIA- INVESTIGACION- PROYECCION SOCIAL</c:v>
                </c:pt>
                <c:pt idx="6">
                  <c:v>GESTION ADMINISTRATIVA E INFRAESTRUCTURA</c:v>
                </c:pt>
                <c:pt idx="7">
                  <c:v>GESTION DEL TALENTO HUMANO</c:v>
                </c:pt>
                <c:pt idx="8">
                  <c:v>SERVICIOS ACADEMICOS</c:v>
                </c:pt>
                <c:pt idx="9">
                  <c:v>GESTION JURIDICA</c:v>
                </c:pt>
                <c:pt idx="10">
                  <c:v>BIENESTAR UNIVERSITARIO</c:v>
                </c:pt>
              </c:strCache>
            </c:strRef>
          </c:cat>
          <c:val>
            <c:numRef>
              <c:f>Hoja1!$D$2:$D$12</c:f>
              <c:numCache>
                <c:formatCode>General</c:formatCode>
                <c:ptCount val="11"/>
                <c:pt idx="0">
                  <c:v>6</c:v>
                </c:pt>
                <c:pt idx="1">
                  <c:v>0</c:v>
                </c:pt>
                <c:pt idx="2">
                  <c:v>1</c:v>
                </c:pt>
                <c:pt idx="3">
                  <c:v>0</c:v>
                </c:pt>
                <c:pt idx="4">
                  <c:v>1</c:v>
                </c:pt>
                <c:pt idx="5">
                  <c:v>10</c:v>
                </c:pt>
                <c:pt idx="6">
                  <c:v>3</c:v>
                </c:pt>
                <c:pt idx="7">
                  <c:v>2</c:v>
                </c:pt>
                <c:pt idx="8">
                  <c:v>0</c:v>
                </c:pt>
                <c:pt idx="9">
                  <c:v>0</c:v>
                </c:pt>
                <c:pt idx="10">
                  <c:v>0</c:v>
                </c:pt>
              </c:numCache>
            </c:numRef>
          </c:val>
          <c:extLst xmlns:c16r2="http://schemas.microsoft.com/office/drawing/2015/06/chart">
            <c:ext xmlns:c16="http://schemas.microsoft.com/office/drawing/2014/chart" uri="{C3380CC4-5D6E-409C-BE32-E72D297353CC}">
              <c16:uniqueId val="{00000002-6F2C-4052-91FD-77384CCD5020}"/>
            </c:ext>
          </c:extLst>
        </c:ser>
        <c:dLbls>
          <c:showLegendKey val="0"/>
          <c:showVal val="0"/>
          <c:showCatName val="0"/>
          <c:showSerName val="0"/>
          <c:showPercent val="0"/>
          <c:showBubbleSize val="0"/>
        </c:dLbls>
        <c:gapWidth val="219"/>
        <c:overlap val="-27"/>
        <c:axId val="1171874208"/>
        <c:axId val="1171869312"/>
      </c:barChart>
      <c:catAx>
        <c:axId val="117187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1869312"/>
        <c:crosses val="autoZero"/>
        <c:auto val="1"/>
        <c:lblAlgn val="ctr"/>
        <c:lblOffset val="100"/>
        <c:noMultiLvlLbl val="0"/>
      </c:catAx>
      <c:valAx>
        <c:axId val="11718693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171874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717382</xdr:colOff>
      <xdr:row>2</xdr:row>
      <xdr:rowOff>95252</xdr:rowOff>
    </xdr:from>
    <xdr:to>
      <xdr:col>2</xdr:col>
      <xdr:colOff>236508</xdr:colOff>
      <xdr:row>3</xdr:row>
      <xdr:rowOff>400050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5507" y="257177"/>
          <a:ext cx="604976" cy="704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726907</xdr:colOff>
      <xdr:row>2</xdr:row>
      <xdr:rowOff>28576</xdr:rowOff>
    </xdr:from>
    <xdr:to>
      <xdr:col>2</xdr:col>
      <xdr:colOff>341283</xdr:colOff>
      <xdr:row>3</xdr:row>
      <xdr:rowOff>409576</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5032" y="190501"/>
          <a:ext cx="706840"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726907</xdr:colOff>
      <xdr:row>2</xdr:row>
      <xdr:rowOff>28576</xdr:rowOff>
    </xdr:from>
    <xdr:to>
      <xdr:col>2</xdr:col>
      <xdr:colOff>300272</xdr:colOff>
      <xdr:row>3</xdr:row>
      <xdr:rowOff>409576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9307" y="228601"/>
          <a:ext cx="703665"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571499</xdr:colOff>
      <xdr:row>12</xdr:row>
      <xdr:rowOff>19050</xdr:rowOff>
    </xdr:from>
    <xdr:to>
      <xdr:col>2</xdr:col>
      <xdr:colOff>533400</xdr:colOff>
      <xdr:row>18</xdr:row>
      <xdr:rowOff>57150</xdr:rowOff>
    </xdr:to>
    <xdr:sp macro="" textlink="">
      <xdr:nvSpPr>
        <xdr:cNvPr id="2" name="Rectangular Callout 2">
          <a:extLst>
            <a:ext uri="{FF2B5EF4-FFF2-40B4-BE49-F238E27FC236}">
              <a16:creationId xmlns="" xmlns:a16="http://schemas.microsoft.com/office/drawing/2014/main" id="{00000000-0008-0000-0100-000002000000}"/>
            </a:ext>
          </a:extLst>
        </xdr:cNvPr>
        <xdr:cNvSpPr/>
      </xdr:nvSpPr>
      <xdr:spPr>
        <a:xfrm>
          <a:off x="2047874" y="2505075"/>
          <a:ext cx="1771651" cy="1181100"/>
        </a:xfrm>
        <a:prstGeom prst="wedgeRectCallout">
          <a:avLst>
            <a:gd name="adj1" fmla="val 33394"/>
            <a:gd name="adj2" fmla="val -13823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ysClr val="windowText" lastClr="000000"/>
              </a:solidFill>
            </a:rPr>
            <a:t>Personalizar entradas de las listas como mejor le parezca.</a:t>
          </a:r>
        </a:p>
      </xdr:txBody>
    </xdr:sp>
    <xdr:clientData/>
  </xdr:twoCellAnchor>
  <xdr:twoCellAnchor>
    <xdr:from>
      <xdr:col>4</xdr:col>
      <xdr:colOff>171450</xdr:colOff>
      <xdr:row>10</xdr:row>
      <xdr:rowOff>85725</xdr:rowOff>
    </xdr:from>
    <xdr:to>
      <xdr:col>8</xdr:col>
      <xdr:colOff>1152525</xdr:colOff>
      <xdr:row>16</xdr:row>
      <xdr:rowOff>156211</xdr:rowOff>
    </xdr:to>
    <xdr:sp macro="" textlink="">
      <xdr:nvSpPr>
        <xdr:cNvPr id="3" name="Rectangular Callout 3">
          <a:extLst>
            <a:ext uri="{FF2B5EF4-FFF2-40B4-BE49-F238E27FC236}">
              <a16:creationId xmlns="" xmlns:a16="http://schemas.microsoft.com/office/drawing/2014/main" id="{00000000-0008-0000-0100-000003000000}"/>
            </a:ext>
          </a:extLst>
        </xdr:cNvPr>
        <xdr:cNvSpPr/>
      </xdr:nvSpPr>
      <xdr:spPr>
        <a:xfrm>
          <a:off x="4981575" y="2190750"/>
          <a:ext cx="5229225" cy="1213486"/>
        </a:xfrm>
        <a:prstGeom prst="wedgeRectCallout">
          <a:avLst>
            <a:gd name="adj1" fmla="val 42066"/>
            <a:gd name="adj2" fmla="val -17343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baseline="0">
              <a:solidFill>
                <a:sysClr val="windowText" lastClr="000000"/>
              </a:solidFill>
            </a:rPr>
            <a:t>Introduzca la calificación limite de la Oportunidad que desencadenará la necesidad de un Plan de Seguimiento de Oportunidades; las calificaciones por debajo de esta puntuación se considerarían que no vale la pena.</a:t>
          </a:r>
          <a:endParaRPr lang="en-US" sz="1600" b="1">
            <a:solidFill>
              <a:sysClr val="windowText" lastClr="000000"/>
            </a:solidFill>
          </a:endParaRPr>
        </a:p>
      </xdr:txBody>
    </xdr:sp>
    <xdr:clientData/>
  </xdr:twoCellAnchor>
  <xdr:twoCellAnchor>
    <xdr:from>
      <xdr:col>11</xdr:col>
      <xdr:colOff>238125</xdr:colOff>
      <xdr:row>1</xdr:row>
      <xdr:rowOff>133349</xdr:rowOff>
    </xdr:from>
    <xdr:to>
      <xdr:col>13</xdr:col>
      <xdr:colOff>363855</xdr:colOff>
      <xdr:row>7</xdr:row>
      <xdr:rowOff>142875</xdr:rowOff>
    </xdr:to>
    <xdr:sp macro="" textlink="">
      <xdr:nvSpPr>
        <xdr:cNvPr id="4" name="Rectangular Callout 1">
          <a:extLst>
            <a:ext uri="{FF2B5EF4-FFF2-40B4-BE49-F238E27FC236}">
              <a16:creationId xmlns="" xmlns:a16="http://schemas.microsoft.com/office/drawing/2014/main" id="{00000000-0008-0000-0100-000004000000}"/>
            </a:ext>
          </a:extLst>
        </xdr:cNvPr>
        <xdr:cNvSpPr/>
      </xdr:nvSpPr>
      <xdr:spPr>
        <a:xfrm>
          <a:off x="14468475" y="514349"/>
          <a:ext cx="1649730" cy="1162051"/>
        </a:xfrm>
        <a:prstGeom prst="wedgeRectCallout">
          <a:avLst>
            <a:gd name="adj1" fmla="val -62757"/>
            <a:gd name="adj2" fmla="val -1974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baseline="0">
              <a:solidFill>
                <a:sysClr val="windowText" lastClr="000000"/>
              </a:solidFill>
            </a:rPr>
            <a:t>Personalice la listade los procesos de su SGC aquí.</a:t>
          </a:r>
        </a:p>
        <a:p>
          <a:pPr algn="l"/>
          <a:endParaRPr lang="en-US" sz="1600" b="1" baseline="0">
            <a:solidFill>
              <a:sysClr val="windowText" lastClr="000000"/>
            </a:solidFill>
          </a:endParaRPr>
        </a:p>
        <a:p>
          <a:pPr algn="l"/>
          <a:endParaRPr lang="en-US" sz="1600" b="1" baseline="0">
            <a:solidFill>
              <a:sysClr val="windowText" lastClr="000000"/>
            </a:solidFill>
          </a:endParaRPr>
        </a:p>
        <a:p>
          <a:pPr algn="l"/>
          <a:endParaRPr lang="en-US" sz="16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304800</xdr:colOff>
      <xdr:row>4</xdr:row>
      <xdr:rowOff>133350</xdr:rowOff>
    </xdr:from>
    <xdr:to>
      <xdr:col>12</xdr:col>
      <xdr:colOff>266700</xdr:colOff>
      <xdr:row>18</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9"/>
  <sheetViews>
    <sheetView tabSelected="1" topLeftCell="A20" workbookViewId="0">
      <selection activeCell="K21" sqref="K21"/>
    </sheetView>
  </sheetViews>
  <sheetFormatPr baseColWidth="10" defaultColWidth="9.140625" defaultRowHeight="15" x14ac:dyDescent="0.25"/>
  <cols>
    <col min="1" max="1" width="3.5703125" style="18" customWidth="1"/>
    <col min="2" max="2" width="16.28515625" style="20" customWidth="1"/>
    <col min="3" max="3" width="18.85546875" style="17" customWidth="1"/>
    <col min="4" max="4" width="13.28515625" style="21" customWidth="1"/>
    <col min="5" max="5" width="13.140625" style="17" customWidth="1"/>
    <col min="6" max="6" width="10.42578125" style="17" customWidth="1"/>
    <col min="7" max="7" width="11.5703125" style="17" customWidth="1"/>
    <col min="8" max="8" width="11.85546875" style="17" customWidth="1"/>
    <col min="9" max="9" width="15" style="17" customWidth="1"/>
    <col min="10" max="10" width="11.140625" style="17" customWidth="1"/>
    <col min="11" max="11" width="13" style="17" customWidth="1"/>
    <col min="12" max="12" width="15.28515625" style="17" customWidth="1"/>
    <col min="13" max="13" width="10.28515625" style="17" customWidth="1"/>
    <col min="14" max="14" width="11.42578125" style="17" customWidth="1"/>
    <col min="15" max="15" width="30.5703125" style="18" customWidth="1"/>
    <col min="16" max="16" width="33" style="18" customWidth="1"/>
    <col min="17" max="16384" width="9.140625" style="18"/>
  </cols>
  <sheetData>
    <row r="1" spans="1:18" ht="6.75" customHeight="1" x14ac:dyDescent="0.25"/>
    <row r="2" spans="1:18" ht="6" customHeight="1" thickBot="1" x14ac:dyDescent="0.3"/>
    <row r="3" spans="1:18" s="16" customFormat="1" ht="31.5" customHeight="1" thickBot="1" x14ac:dyDescent="0.3">
      <c r="B3" s="139"/>
      <c r="C3" s="140"/>
      <c r="D3" s="143" t="s">
        <v>69</v>
      </c>
      <c r="E3" s="144"/>
      <c r="F3" s="144"/>
      <c r="G3" s="144"/>
      <c r="H3" s="144"/>
      <c r="I3" s="144"/>
      <c r="J3" s="144"/>
      <c r="K3" s="144"/>
      <c r="L3" s="144"/>
      <c r="M3" s="144"/>
      <c r="N3" s="145"/>
      <c r="O3" s="146" t="s">
        <v>62</v>
      </c>
      <c r="P3" s="147"/>
    </row>
    <row r="4" spans="1:18" s="16" customFormat="1" ht="34.5" customHeight="1" thickBot="1" x14ac:dyDescent="0.3">
      <c r="B4" s="141"/>
      <c r="C4" s="142"/>
      <c r="D4" s="148" t="s">
        <v>200</v>
      </c>
      <c r="E4" s="149"/>
      <c r="F4" s="149"/>
      <c r="G4" s="149"/>
      <c r="H4" s="149"/>
      <c r="I4" s="149"/>
      <c r="J4" s="149"/>
      <c r="K4" s="149"/>
      <c r="L4" s="149"/>
      <c r="M4" s="149"/>
      <c r="N4" s="150"/>
      <c r="O4" s="146" t="s">
        <v>61</v>
      </c>
      <c r="P4" s="147"/>
    </row>
    <row r="5" spans="1:18" ht="13.5" customHeight="1" thickBot="1" x14ac:dyDescent="0.3"/>
    <row r="6" spans="1:18" ht="32.25" customHeight="1" x14ac:dyDescent="0.25">
      <c r="B6" s="129" t="s">
        <v>4</v>
      </c>
      <c r="C6" s="131" t="s">
        <v>5</v>
      </c>
      <c r="D6" s="133" t="s">
        <v>6</v>
      </c>
      <c r="E6" s="134"/>
      <c r="F6" s="135" t="s">
        <v>66</v>
      </c>
      <c r="G6" s="137" t="s">
        <v>37</v>
      </c>
      <c r="H6" s="138"/>
      <c r="I6" s="138"/>
      <c r="J6" s="138"/>
      <c r="K6" s="138"/>
      <c r="L6" s="138"/>
      <c r="M6" s="119" t="s">
        <v>46</v>
      </c>
      <c r="N6" s="121" t="s">
        <v>70</v>
      </c>
      <c r="O6" s="123" t="str">
        <f>Listas!Q1</f>
        <v>Plan de Seguimiento de Oportunidades
(Sugerido por factor Opor. &gt; 8)
Puede hacer referencia a un documento externo de planificación</v>
      </c>
      <c r="P6" s="125" t="s">
        <v>215</v>
      </c>
    </row>
    <row r="7" spans="1:18" s="19" customFormat="1" ht="76.5" customHeight="1" thickBot="1" x14ac:dyDescent="0.3">
      <c r="B7" s="130"/>
      <c r="C7" s="132"/>
      <c r="D7" s="22" t="s">
        <v>7</v>
      </c>
      <c r="E7" s="22" t="s">
        <v>8</v>
      </c>
      <c r="F7" s="136"/>
      <c r="G7" s="23" t="s">
        <v>92</v>
      </c>
      <c r="H7" s="22" t="s">
        <v>65</v>
      </c>
      <c r="I7" s="22" t="s">
        <v>67</v>
      </c>
      <c r="J7" s="22" t="s">
        <v>34</v>
      </c>
      <c r="K7" s="22" t="s">
        <v>64</v>
      </c>
      <c r="L7" s="40" t="s">
        <v>35</v>
      </c>
      <c r="M7" s="120"/>
      <c r="N7" s="122"/>
      <c r="O7" s="124"/>
      <c r="P7" s="126"/>
    </row>
    <row r="8" spans="1:18" ht="104.25" customHeight="1" x14ac:dyDescent="0.25">
      <c r="A8" s="69">
        <v>1</v>
      </c>
      <c r="B8" s="70" t="s">
        <v>63</v>
      </c>
      <c r="C8" s="99" t="s">
        <v>216</v>
      </c>
      <c r="D8" s="70" t="s">
        <v>12</v>
      </c>
      <c r="E8" s="58" t="s">
        <v>18</v>
      </c>
      <c r="F8" s="27">
        <v>3</v>
      </c>
      <c r="G8" s="28" t="s">
        <v>23</v>
      </c>
      <c r="H8" s="28" t="s">
        <v>24</v>
      </c>
      <c r="I8" s="28" t="s">
        <v>25</v>
      </c>
      <c r="J8" s="28" t="s">
        <v>24</v>
      </c>
      <c r="K8" s="28" t="s">
        <v>32</v>
      </c>
      <c r="L8" s="41" t="s">
        <v>3</v>
      </c>
      <c r="M8" s="44">
        <f>IF($G8="","",(MAX(VLOOKUP($G8,Listas!$C$1:$F$6,4,0),VLOOKUP($H8,Listas!$C$1:$F$6,4,0),VLOOKUP($I8,Listas!$C$1:$F$6,4,0),VLOOKUP($J8,Listas!$C$1:$F$6,4,0),VLOOKUP($K8,Listas!$E$1:$F$6,2,0),VLOOKUP($L8,Listas!$D$1:$F$6,3,0))))</f>
        <v>4</v>
      </c>
      <c r="N8" s="112">
        <f t="shared" ref="N8:N29" si="0">IF($D8="","",$F8*$M8)</f>
        <v>12</v>
      </c>
      <c r="O8" s="107" t="s">
        <v>179</v>
      </c>
      <c r="P8" s="50"/>
    </row>
    <row r="9" spans="1:18" ht="182.25" customHeight="1" x14ac:dyDescent="0.25">
      <c r="A9" s="69">
        <v>2</v>
      </c>
      <c r="B9" s="72" t="s">
        <v>51</v>
      </c>
      <c r="C9" s="103" t="s">
        <v>201</v>
      </c>
      <c r="D9" s="95" t="s">
        <v>14</v>
      </c>
      <c r="E9" s="96" t="s">
        <v>19</v>
      </c>
      <c r="F9" s="25">
        <v>5</v>
      </c>
      <c r="G9" s="97" t="s">
        <v>26</v>
      </c>
      <c r="H9" s="97" t="s">
        <v>26</v>
      </c>
      <c r="I9" s="97" t="s">
        <v>26</v>
      </c>
      <c r="J9" s="97" t="s">
        <v>26</v>
      </c>
      <c r="K9" s="97" t="s">
        <v>33</v>
      </c>
      <c r="L9" s="106" t="s">
        <v>3</v>
      </c>
      <c r="M9" s="45">
        <f>IF($G9="","",(MAX(VLOOKUP($G9,Listas!$C$1:$F$6,4,0),VLOOKUP($H9,Listas!$C$1:$F$6,4,0),VLOOKUP($I9,Listas!$C$1:$F$6,4,0),VLOOKUP($J9,Listas!$C$1:$F$6,4,0),VLOOKUP($K9,Listas!$E$1:$F$6,2,0),VLOOKUP($L9,Listas!$D$1:$F$6,3,0))))</f>
        <v>5</v>
      </c>
      <c r="N9" s="113">
        <f t="shared" si="0"/>
        <v>25</v>
      </c>
      <c r="O9" s="108" t="s">
        <v>221</v>
      </c>
      <c r="P9" s="51"/>
    </row>
    <row r="10" spans="1:18" ht="0.75" customHeight="1" x14ac:dyDescent="0.25">
      <c r="A10" s="69">
        <v>3</v>
      </c>
      <c r="B10" s="84" t="s">
        <v>63</v>
      </c>
      <c r="C10" s="100" t="s">
        <v>109</v>
      </c>
      <c r="D10" s="72" t="s">
        <v>14</v>
      </c>
      <c r="E10" s="60" t="s">
        <v>18</v>
      </c>
      <c r="F10" s="25">
        <f>IF($D10="","",MAX(VLOOKUP($D10,Listas!$A$1:$F$6,6,0),(VLOOKUP($E10,Listas!$B$1:$F$6,5,0))))</f>
        <v>5</v>
      </c>
      <c r="G10" s="26" t="s">
        <v>26</v>
      </c>
      <c r="H10" s="26" t="s">
        <v>25</v>
      </c>
      <c r="I10" s="26" t="s">
        <v>26</v>
      </c>
      <c r="J10" s="26" t="s">
        <v>25</v>
      </c>
      <c r="K10" s="26" t="s">
        <v>33</v>
      </c>
      <c r="L10" s="42" t="s">
        <v>3</v>
      </c>
      <c r="M10" s="45">
        <f>IF($G10="","",(MAX(VLOOKUP($G10,Listas!$C$1:$F$6,4,0),VLOOKUP($H10,Listas!$C$1:$F$6,4,0),VLOOKUP($I10,Listas!$C$1:$F$6,4,0),VLOOKUP($J10,Listas!$C$1:$F$6,4,0),VLOOKUP($K10,Listas!$E$1:$F$6,2,0),VLOOKUP($L10,Listas!$D$1:$F$6,3,0))))</f>
        <v>5</v>
      </c>
      <c r="N10" s="113">
        <f t="shared" si="0"/>
        <v>25</v>
      </c>
      <c r="O10" s="109" t="s">
        <v>134</v>
      </c>
      <c r="P10" s="51" t="s">
        <v>145</v>
      </c>
    </row>
    <row r="11" spans="1:18" ht="139.5" customHeight="1" x14ac:dyDescent="0.25">
      <c r="A11" s="69">
        <v>3</v>
      </c>
      <c r="B11" s="84" t="s">
        <v>63</v>
      </c>
      <c r="C11" s="100" t="s">
        <v>217</v>
      </c>
      <c r="D11" s="72" t="s">
        <v>12</v>
      </c>
      <c r="E11" s="60" t="s">
        <v>19</v>
      </c>
      <c r="F11" s="25">
        <f>IF($D11="","",MAX(VLOOKUP($D11,Listas!$A$1:$F$6,6,0),(VLOOKUP($E11,Listas!$B$1:$F$6,5,0))))</f>
        <v>4</v>
      </c>
      <c r="G11" s="26" t="s">
        <v>25</v>
      </c>
      <c r="H11" s="26" t="s">
        <v>24</v>
      </c>
      <c r="I11" s="26" t="s">
        <v>24</v>
      </c>
      <c r="J11" s="26" t="s">
        <v>23</v>
      </c>
      <c r="K11" s="26" t="s">
        <v>33</v>
      </c>
      <c r="L11" s="42" t="s">
        <v>3</v>
      </c>
      <c r="M11" s="45">
        <f>IF($G11="","",(MAX(VLOOKUP($G11,Listas!$C$1:$F$6,4,0),VLOOKUP($H11,Listas!$C$1:$F$6,4,0),VLOOKUP($I11,Listas!$C$1:$F$6,4,0),VLOOKUP($J11,Listas!$C$1:$F$6,4,0),VLOOKUP($K11,Listas!$E$1:$F$6,2,0),VLOOKUP($L11,Listas!$D$1:$F$6,3,0))))</f>
        <v>5</v>
      </c>
      <c r="N11" s="113">
        <f t="shared" si="0"/>
        <v>20</v>
      </c>
      <c r="O11" s="115" t="s">
        <v>218</v>
      </c>
      <c r="P11" s="51"/>
    </row>
    <row r="12" spans="1:18" ht="111.75" customHeight="1" x14ac:dyDescent="0.25">
      <c r="A12" s="69">
        <v>4</v>
      </c>
      <c r="B12" s="84" t="s">
        <v>52</v>
      </c>
      <c r="C12" s="100" t="s">
        <v>219</v>
      </c>
      <c r="D12" s="72" t="s">
        <v>14</v>
      </c>
      <c r="E12" s="60" t="s">
        <v>19</v>
      </c>
      <c r="F12" s="25">
        <f>IF($D12="","",MAX(VLOOKUP($D12,Listas!$A$1:$F$6,6,0),(VLOOKUP($E12,Listas!$B$1:$F$6,5,0))))</f>
        <v>5</v>
      </c>
      <c r="G12" s="26" t="s">
        <v>25</v>
      </c>
      <c r="H12" s="26" t="s">
        <v>26</v>
      </c>
      <c r="I12" s="26" t="s">
        <v>25</v>
      </c>
      <c r="J12" s="26" t="s">
        <v>24</v>
      </c>
      <c r="K12" s="26" t="s">
        <v>33</v>
      </c>
      <c r="L12" s="42" t="s">
        <v>3</v>
      </c>
      <c r="M12" s="45">
        <f>IF($G12="","",(MAX(VLOOKUP($G12,Listas!$C$1:$F$6,4,0),VLOOKUP($H12,Listas!$C$1:$F$6,4,0),VLOOKUP($I12,Listas!$C$1:$F$6,4,0),VLOOKUP($J12,Listas!$C$1:$F$6,4,0),VLOOKUP($K12,Listas!$E$1:$F$6,2,0),VLOOKUP($L12,Listas!$D$1:$F$6,3,0))))</f>
        <v>5</v>
      </c>
      <c r="N12" s="113">
        <f t="shared" si="0"/>
        <v>25</v>
      </c>
      <c r="O12" s="109" t="s">
        <v>202</v>
      </c>
      <c r="P12" s="51"/>
    </row>
    <row r="13" spans="1:18" ht="153" customHeight="1" x14ac:dyDescent="0.25">
      <c r="A13" s="69">
        <v>5</v>
      </c>
      <c r="B13" s="84" t="s">
        <v>60</v>
      </c>
      <c r="C13" s="100" t="s">
        <v>204</v>
      </c>
      <c r="D13" s="72" t="s">
        <v>14</v>
      </c>
      <c r="E13" s="60" t="s">
        <v>20</v>
      </c>
      <c r="F13" s="25">
        <f>IF($D13="","",MAX(VLOOKUP($D13,Listas!$A$1:$F$6,6,0),(VLOOKUP($E13,Listas!$B$1:$F$6,5,0))))</f>
        <v>5</v>
      </c>
      <c r="G13" s="26" t="s">
        <v>26</v>
      </c>
      <c r="H13" s="26" t="s">
        <v>26</v>
      </c>
      <c r="I13" s="26" t="s">
        <v>26</v>
      </c>
      <c r="J13" s="26" t="s">
        <v>25</v>
      </c>
      <c r="K13" s="26" t="s">
        <v>33</v>
      </c>
      <c r="L13" s="42" t="s">
        <v>3</v>
      </c>
      <c r="M13" s="45">
        <f>IF($G13="","",(MAX(VLOOKUP($G13,Listas!$C$1:$F$6,4,0),VLOOKUP($H13,Listas!$C$1:$F$6,4,0),VLOOKUP($I13,Listas!$C$1:$F$6,4,0),VLOOKUP($J13,Listas!$C$1:$F$6,4,0),VLOOKUP($K13,Listas!$E$1:$F$6,2,0),VLOOKUP($L13,Listas!$D$1:$F$6,3,0))))</f>
        <v>5</v>
      </c>
      <c r="N13" s="113">
        <f t="shared" si="0"/>
        <v>25</v>
      </c>
      <c r="O13" s="109" t="s">
        <v>205</v>
      </c>
      <c r="P13" s="52"/>
    </row>
    <row r="14" spans="1:18" ht="132" customHeight="1" x14ac:dyDescent="0.25">
      <c r="A14" s="69">
        <v>6</v>
      </c>
      <c r="B14" s="84" t="s">
        <v>52</v>
      </c>
      <c r="C14" s="100" t="s">
        <v>113</v>
      </c>
      <c r="D14" s="72" t="s">
        <v>14</v>
      </c>
      <c r="E14" s="60" t="s">
        <v>19</v>
      </c>
      <c r="F14" s="25">
        <f>IF($D14="","",MAX(VLOOKUP($D14,Listas!$A$1:$F$6,6,0),(VLOOKUP($E14,Listas!$B$1:$F$6,5,0))))</f>
        <v>5</v>
      </c>
      <c r="G14" s="26" t="s">
        <v>25</v>
      </c>
      <c r="H14" s="26" t="s">
        <v>26</v>
      </c>
      <c r="I14" s="26" t="s">
        <v>25</v>
      </c>
      <c r="J14" s="26" t="s">
        <v>24</v>
      </c>
      <c r="K14" s="26" t="s">
        <v>33</v>
      </c>
      <c r="L14" s="42" t="s">
        <v>3</v>
      </c>
      <c r="M14" s="45">
        <f>IF($G14="","",(MAX(VLOOKUP($G14,Listas!$C$1:$F$6,4,0),VLOOKUP($H14,Listas!$C$1:$F$6,4,0),VLOOKUP($I14,Listas!$C$1:$F$6,4,0),VLOOKUP($J14,Listas!$C$1:$F$6,4,0),VLOOKUP($K14,Listas!$E$1:$F$6,2,0),VLOOKUP($L14,Listas!$D$1:$F$6,3,0))))</f>
        <v>5</v>
      </c>
      <c r="N14" s="113">
        <f t="shared" si="0"/>
        <v>25</v>
      </c>
      <c r="O14" s="109" t="s">
        <v>203</v>
      </c>
      <c r="P14" s="52"/>
    </row>
    <row r="15" spans="1:18" ht="125.25" customHeight="1" x14ac:dyDescent="0.25">
      <c r="A15" s="69">
        <v>7</v>
      </c>
      <c r="B15" s="84" t="s">
        <v>60</v>
      </c>
      <c r="C15" s="100" t="s">
        <v>114</v>
      </c>
      <c r="D15" s="72" t="s">
        <v>13</v>
      </c>
      <c r="E15" s="60" t="s">
        <v>19</v>
      </c>
      <c r="F15" s="25">
        <f>IF($D15="","",MAX(VLOOKUP($D15,Listas!$A$1:$F$6,6,0),(VLOOKUP($E15,Listas!$B$1:$F$6,5,0))))</f>
        <v>4</v>
      </c>
      <c r="G15" s="26" t="s">
        <v>25</v>
      </c>
      <c r="H15" s="26" t="s">
        <v>25</v>
      </c>
      <c r="I15" s="26" t="s">
        <v>26</v>
      </c>
      <c r="J15" s="26" t="s">
        <v>24</v>
      </c>
      <c r="K15" s="26" t="s">
        <v>33</v>
      </c>
      <c r="L15" s="42" t="s">
        <v>3</v>
      </c>
      <c r="M15" s="45">
        <f>IF($G15="","",(MAX(VLOOKUP($G15,Listas!$C$1:$F$6,4,0),VLOOKUP($H15,Listas!$C$1:$F$6,4,0),VLOOKUP($I15,Listas!$C$1:$F$6,4,0),VLOOKUP($J15,Listas!$C$1:$F$6,4,0),VLOOKUP($K15,Listas!$E$1:$F$6,2,0),VLOOKUP($L15,Listas!$D$1:$F$6,3,0))))</f>
        <v>5</v>
      </c>
      <c r="N15" s="113">
        <f t="shared" si="0"/>
        <v>20</v>
      </c>
      <c r="O15" s="109" t="s">
        <v>127</v>
      </c>
      <c r="P15" s="52"/>
    </row>
    <row r="16" spans="1:18" ht="213.75" customHeight="1" x14ac:dyDescent="0.25">
      <c r="A16" s="69">
        <v>8</v>
      </c>
      <c r="B16" s="84" t="s">
        <v>60</v>
      </c>
      <c r="C16" s="100" t="s">
        <v>214</v>
      </c>
      <c r="D16" s="72" t="s">
        <v>14</v>
      </c>
      <c r="E16" s="60" t="s">
        <v>20</v>
      </c>
      <c r="F16" s="25">
        <f>IF($D16="","",MAX(VLOOKUP($D16,Listas!$A$1:$F$6,6,0),(VLOOKUP($E16,Listas!$B$1:$F$6,5,0))))</f>
        <v>5</v>
      </c>
      <c r="G16" s="26" t="s">
        <v>26</v>
      </c>
      <c r="H16" s="26" t="s">
        <v>26</v>
      </c>
      <c r="I16" s="26" t="s">
        <v>25</v>
      </c>
      <c r="J16" s="26" t="s">
        <v>25</v>
      </c>
      <c r="K16" s="26" t="s">
        <v>33</v>
      </c>
      <c r="L16" s="42" t="s">
        <v>3</v>
      </c>
      <c r="M16" s="45">
        <f>IF($G16="","",(MAX(VLOOKUP($G16,Listas!$C$1:$F$6,4,0),VLOOKUP($H16,Listas!$C$1:$F$6,4,0),VLOOKUP($I16,Listas!$C$1:$F$6,4,0),VLOOKUP($J16,Listas!$C$1:$F$6,4,0),VLOOKUP($K16,Listas!$E$1:$F$6,2,0),VLOOKUP($L16,Listas!$D$1:$F$6,3,0))))</f>
        <v>5</v>
      </c>
      <c r="N16" s="113">
        <f t="shared" si="0"/>
        <v>25</v>
      </c>
      <c r="O16" s="109" t="s">
        <v>220</v>
      </c>
      <c r="P16" s="52"/>
      <c r="Q16" s="66"/>
      <c r="R16" s="66"/>
    </row>
    <row r="17" spans="1:18" ht="123.75" customHeight="1" x14ac:dyDescent="0.25">
      <c r="A17" s="69">
        <v>9</v>
      </c>
      <c r="B17" s="84" t="s">
        <v>51</v>
      </c>
      <c r="C17" s="100" t="s">
        <v>189</v>
      </c>
      <c r="D17" s="72" t="s">
        <v>13</v>
      </c>
      <c r="E17" s="60" t="s">
        <v>18</v>
      </c>
      <c r="F17" s="25">
        <v>4</v>
      </c>
      <c r="G17" s="26" t="s">
        <v>24</v>
      </c>
      <c r="H17" s="26" t="s">
        <v>24</v>
      </c>
      <c r="I17" s="26" t="s">
        <v>25</v>
      </c>
      <c r="J17" s="26" t="s">
        <v>24</v>
      </c>
      <c r="K17" s="26" t="s">
        <v>33</v>
      </c>
      <c r="L17" s="42" t="s">
        <v>3</v>
      </c>
      <c r="M17" s="45">
        <f>IF($G17="","",(MAX(VLOOKUP($G17,Listas!$C$1:$F$6,4,0),VLOOKUP($H17,Listas!$C$1:$F$6,4,0),VLOOKUP($I17,Listas!$C$1:$F$6,4,0),VLOOKUP($J17,Listas!$C$1:$F$6,4,0),VLOOKUP($K17,Listas!$E$1:$F$6,2,0),VLOOKUP($L17,Listas!$D$1:$F$6,3,0))))</f>
        <v>5</v>
      </c>
      <c r="N17" s="113">
        <f t="shared" si="0"/>
        <v>20</v>
      </c>
      <c r="O17" s="109" t="s">
        <v>222</v>
      </c>
      <c r="P17" s="52"/>
      <c r="Q17" s="66"/>
      <c r="R17" s="66"/>
    </row>
    <row r="18" spans="1:18" ht="123.75" customHeight="1" x14ac:dyDescent="0.25">
      <c r="A18" s="69">
        <v>10</v>
      </c>
      <c r="B18" s="84" t="s">
        <v>60</v>
      </c>
      <c r="C18" s="100" t="s">
        <v>190</v>
      </c>
      <c r="D18" s="75" t="s">
        <v>14</v>
      </c>
      <c r="E18" s="62" t="s">
        <v>19</v>
      </c>
      <c r="F18" s="25">
        <f>IF($D18="","",MAX(VLOOKUP($D18,Listas!$A$1:$F$6,6,0),(VLOOKUP($E18,Listas!$B$1:$F$6,5,0))))</f>
        <v>5</v>
      </c>
      <c r="G18" s="47" t="s">
        <v>25</v>
      </c>
      <c r="H18" s="47" t="s">
        <v>25</v>
      </c>
      <c r="I18" s="47" t="s">
        <v>25</v>
      </c>
      <c r="J18" s="47" t="s">
        <v>25</v>
      </c>
      <c r="K18" s="47" t="s">
        <v>33</v>
      </c>
      <c r="L18" s="48" t="s">
        <v>3</v>
      </c>
      <c r="M18" s="45">
        <f>IF($G18="","",(MAX(VLOOKUP($G18,Listas!$C$1:$F$6,4,0),VLOOKUP($H18,Listas!$C$1:$F$6,4,0),VLOOKUP($I18,Listas!$C$1:$F$6,4,0),VLOOKUP($J18,Listas!$C$1:$F$6,4,0),VLOOKUP($K18,Listas!$E$1:$F$6,2,0),VLOOKUP($L18,Listas!$D$1:$F$6,3,0))))</f>
        <v>5</v>
      </c>
      <c r="N18" s="113">
        <f t="shared" si="0"/>
        <v>25</v>
      </c>
      <c r="O18" s="109" t="s">
        <v>206</v>
      </c>
      <c r="P18" s="52"/>
      <c r="Q18" s="66"/>
      <c r="R18" s="66"/>
    </row>
    <row r="19" spans="1:18" ht="135" customHeight="1" x14ac:dyDescent="0.25">
      <c r="A19" s="69">
        <v>11</v>
      </c>
      <c r="B19" s="84" t="s">
        <v>59</v>
      </c>
      <c r="C19" s="100" t="s">
        <v>191</v>
      </c>
      <c r="D19" s="72" t="s">
        <v>14</v>
      </c>
      <c r="E19" s="60" t="s">
        <v>20</v>
      </c>
      <c r="F19" s="25">
        <v>4</v>
      </c>
      <c r="G19" s="26" t="s">
        <v>25</v>
      </c>
      <c r="H19" s="26" t="s">
        <v>25</v>
      </c>
      <c r="I19" s="26" t="s">
        <v>24</v>
      </c>
      <c r="J19" s="26" t="s">
        <v>24</v>
      </c>
      <c r="K19" s="24" t="s">
        <v>30</v>
      </c>
      <c r="L19" s="48" t="s">
        <v>3</v>
      </c>
      <c r="M19" s="45">
        <f>IF($G19="","",(MAX(VLOOKUP($G19,Listas!$C$1:$F$6,4,0),VLOOKUP($H19,Listas!$C$1:$F$6,4,0),VLOOKUP($I19,Listas!$C$1:$F$6,4,0),VLOOKUP($J19,Listas!$C$1:$F$6,4,0),VLOOKUP($K19,Listas!$E$1:$F$6,2,0),VLOOKUP($L19,Listas!$D$1:$F$6,3,0))))</f>
        <v>4</v>
      </c>
      <c r="N19" s="113">
        <f t="shared" si="0"/>
        <v>16</v>
      </c>
      <c r="O19" s="109" t="s">
        <v>223</v>
      </c>
      <c r="P19" s="52"/>
      <c r="Q19" s="66"/>
      <c r="R19" s="66"/>
    </row>
    <row r="20" spans="1:18" ht="128.25" customHeight="1" x14ac:dyDescent="0.25">
      <c r="A20" s="69">
        <v>12</v>
      </c>
      <c r="B20" s="84" t="s">
        <v>227</v>
      </c>
      <c r="C20" s="100" t="s">
        <v>192</v>
      </c>
      <c r="D20" s="72" t="s">
        <v>13</v>
      </c>
      <c r="E20" s="60" t="s">
        <v>20</v>
      </c>
      <c r="F20" s="25">
        <f>IF($D20="","",MAX(VLOOKUP($D20,Listas!$A$1:$F$6,6,0),(VLOOKUP($E20,Listas!$B$1:$F$6,5,0))))</f>
        <v>5</v>
      </c>
      <c r="G20" s="26" t="s">
        <v>24</v>
      </c>
      <c r="H20" s="26" t="s">
        <v>25</v>
      </c>
      <c r="I20" s="26" t="s">
        <v>24</v>
      </c>
      <c r="J20" s="26" t="s">
        <v>25</v>
      </c>
      <c r="K20" s="24" t="s">
        <v>32</v>
      </c>
      <c r="L20" s="42" t="s">
        <v>3</v>
      </c>
      <c r="M20" s="45">
        <f>IF($G20="","",(MAX(VLOOKUP($G20,Listas!$C$1:$F$6,4,0),VLOOKUP($H20,Listas!$C$1:$F$6,4,0),VLOOKUP($I20,Listas!$C$1:$F$6,4,0),VLOOKUP($J20,Listas!$C$1:$F$6,4,0),VLOOKUP($K20,Listas!$E$1:$F$6,2,0),VLOOKUP($L20,Listas!$D$1:$F$6,3,0))))</f>
        <v>4</v>
      </c>
      <c r="N20" s="113">
        <f t="shared" si="0"/>
        <v>20</v>
      </c>
      <c r="O20" s="109" t="s">
        <v>224</v>
      </c>
      <c r="P20" s="116"/>
    </row>
    <row r="21" spans="1:18" ht="110.25" customHeight="1" x14ac:dyDescent="0.25">
      <c r="A21" s="69">
        <v>13</v>
      </c>
      <c r="B21" s="84" t="s">
        <v>60</v>
      </c>
      <c r="C21" s="98" t="s">
        <v>193</v>
      </c>
      <c r="D21" s="72" t="s">
        <v>14</v>
      </c>
      <c r="E21" s="60" t="s">
        <v>19</v>
      </c>
      <c r="F21" s="104">
        <v>5</v>
      </c>
      <c r="G21" s="26" t="s">
        <v>26</v>
      </c>
      <c r="H21" s="26" t="s">
        <v>25</v>
      </c>
      <c r="I21" s="26" t="s">
        <v>25</v>
      </c>
      <c r="J21" s="26" t="s">
        <v>25</v>
      </c>
      <c r="K21" s="24" t="s">
        <v>33</v>
      </c>
      <c r="L21" s="42" t="s">
        <v>3</v>
      </c>
      <c r="M21" s="45">
        <f>IF($G18="","",(MAX(VLOOKUP($G18,Listas!$C$1:$F$6,4,0),VLOOKUP($H18,Listas!$C$1:$F$6,4,0),VLOOKUP($I18,Listas!$C$1:$F$6,4,0),VLOOKUP($J18,Listas!$C$1:$F$6,4,0),VLOOKUP($K18,Listas!$E$1:$F$6,2,0),VLOOKUP($L18,Listas!$D$1:$F$6,3,0))))</f>
        <v>5</v>
      </c>
      <c r="N21" s="113">
        <f>IF($D18="","",$F18*$M21)</f>
        <v>25</v>
      </c>
      <c r="O21" s="110" t="s">
        <v>225</v>
      </c>
      <c r="P21" s="117"/>
    </row>
    <row r="22" spans="1:18" ht="132" customHeight="1" x14ac:dyDescent="0.25">
      <c r="A22" s="69">
        <v>14</v>
      </c>
      <c r="B22" s="84" t="s">
        <v>63</v>
      </c>
      <c r="C22" s="100" t="s">
        <v>199</v>
      </c>
      <c r="D22" s="75" t="s">
        <v>13</v>
      </c>
      <c r="E22" s="62" t="s">
        <v>19</v>
      </c>
      <c r="F22" s="25">
        <f>IF($D22="","",MAX(VLOOKUP($D22,Listas!$A$1:$F$6,6,0),(VLOOKUP($E22,Listas!$B$1:$F$6,5,0))))</f>
        <v>4</v>
      </c>
      <c r="G22" s="47" t="s">
        <v>24</v>
      </c>
      <c r="H22" s="47" t="s">
        <v>24</v>
      </c>
      <c r="I22" s="47" t="s">
        <v>26</v>
      </c>
      <c r="J22" s="47" t="s">
        <v>24</v>
      </c>
      <c r="K22" s="47" t="s">
        <v>32</v>
      </c>
      <c r="L22" s="48" t="s">
        <v>3</v>
      </c>
      <c r="M22" s="45">
        <f>IF($G22="","",(MAX(VLOOKUP($G22,Listas!$C$1:$F$6,4,0),VLOOKUP($H22,Listas!$C$1:$F$6,4,0),VLOOKUP($I22,Listas!$C$1:$F$6,4,0),VLOOKUP($J22,Listas!$C$1:$F$6,4,0),VLOOKUP($K22,Listas!$E$1:$F$6,2,0),VLOOKUP($L22,Listas!$D$1:$F$6,3,0))))</f>
        <v>5</v>
      </c>
      <c r="N22" s="113">
        <f t="shared" si="0"/>
        <v>20</v>
      </c>
      <c r="O22" s="110" t="s">
        <v>207</v>
      </c>
      <c r="P22" s="118"/>
    </row>
    <row r="23" spans="1:18" ht="117" customHeight="1" x14ac:dyDescent="0.25">
      <c r="A23" s="69">
        <v>15</v>
      </c>
      <c r="B23" s="84" t="s">
        <v>63</v>
      </c>
      <c r="C23" s="100" t="s">
        <v>194</v>
      </c>
      <c r="D23" s="75" t="s">
        <v>14</v>
      </c>
      <c r="E23" s="62" t="s">
        <v>19</v>
      </c>
      <c r="F23" s="25">
        <f>IF($D23="","",MAX(VLOOKUP($D23,Listas!$A$1:$F$6,6,0),(VLOOKUP($E23,Listas!$B$1:$F$6,5,0))))</f>
        <v>5</v>
      </c>
      <c r="G23" s="47" t="s">
        <v>25</v>
      </c>
      <c r="H23" s="47" t="s">
        <v>24</v>
      </c>
      <c r="I23" s="47" t="s">
        <v>26</v>
      </c>
      <c r="J23" s="47" t="s">
        <v>25</v>
      </c>
      <c r="K23" s="47" t="s">
        <v>32</v>
      </c>
      <c r="L23" s="48" t="s">
        <v>1</v>
      </c>
      <c r="M23" s="45">
        <f>IF($G23="","",(MAX(VLOOKUP($G23,Listas!$C$1:$F$6,4,0),VLOOKUP($H23,Listas!$C$1:$F$6,4,0),VLOOKUP($I23,Listas!$C$1:$F$6,4,0),VLOOKUP($J23,Listas!$C$1:$F$6,4,0),VLOOKUP($K23,Listas!$E$1:$F$6,2,0),VLOOKUP($L23,Listas!$D$1:$F$6,3,0))))</f>
        <v>5</v>
      </c>
      <c r="N23" s="113">
        <f t="shared" si="0"/>
        <v>25</v>
      </c>
      <c r="O23" s="110" t="s">
        <v>208</v>
      </c>
      <c r="P23" s="118"/>
    </row>
    <row r="24" spans="1:18" ht="148.5" customHeight="1" x14ac:dyDescent="0.25">
      <c r="A24" s="69">
        <v>16</v>
      </c>
      <c r="B24" s="84" t="s">
        <v>48</v>
      </c>
      <c r="C24" s="100" t="s">
        <v>226</v>
      </c>
      <c r="D24" s="75" t="s">
        <v>14</v>
      </c>
      <c r="E24" s="62" t="s">
        <v>19</v>
      </c>
      <c r="F24" s="25">
        <f>IF($D24="","",MAX(VLOOKUP($D24,Listas!$A$1:$F$6,6,0),(VLOOKUP($E24,Listas!$B$1:$F$6,5,0))))</f>
        <v>5</v>
      </c>
      <c r="G24" s="47" t="s">
        <v>25</v>
      </c>
      <c r="H24" s="47" t="s">
        <v>26</v>
      </c>
      <c r="I24" s="47" t="s">
        <v>26</v>
      </c>
      <c r="J24" s="47" t="s">
        <v>25</v>
      </c>
      <c r="K24" s="47" t="s">
        <v>33</v>
      </c>
      <c r="L24" s="48" t="s">
        <v>3</v>
      </c>
      <c r="M24" s="45">
        <f>IF($G24="","",(MAX(VLOOKUP($G24,Listas!$C$1:$F$6,4,0),VLOOKUP($H24,Listas!$C$1:$F$6,4,0),VLOOKUP($I24,Listas!$C$1:$F$6,4,0),VLOOKUP($J24,Listas!$C$1:$F$6,4,0),VLOOKUP($K24,Listas!$E$1:$F$6,2,0),VLOOKUP($L24,Listas!$D$1:$F$6,3,0))))</f>
        <v>5</v>
      </c>
      <c r="N24" s="113">
        <f t="shared" si="0"/>
        <v>25</v>
      </c>
      <c r="O24" s="110" t="s">
        <v>209</v>
      </c>
      <c r="P24" s="118"/>
    </row>
    <row r="25" spans="1:18" ht="137.25" customHeight="1" x14ac:dyDescent="0.25">
      <c r="A25" s="69">
        <v>17</v>
      </c>
      <c r="B25" s="84" t="s">
        <v>63</v>
      </c>
      <c r="C25" s="100" t="s">
        <v>195</v>
      </c>
      <c r="D25" s="75" t="s">
        <v>14</v>
      </c>
      <c r="E25" s="62" t="s">
        <v>19</v>
      </c>
      <c r="F25" s="25">
        <f>IF($D25="","",MAX(VLOOKUP($D25,Listas!$A$1:$F$6,6,0),(VLOOKUP($E25,Listas!$B$1:$F$6,5,0))))</f>
        <v>5</v>
      </c>
      <c r="G25" s="47" t="s">
        <v>25</v>
      </c>
      <c r="H25" s="47" t="s">
        <v>24</v>
      </c>
      <c r="I25" s="47" t="s">
        <v>26</v>
      </c>
      <c r="J25" s="47" t="s">
        <v>25</v>
      </c>
      <c r="K25" s="47" t="s">
        <v>33</v>
      </c>
      <c r="L25" s="48" t="s">
        <v>3</v>
      </c>
      <c r="M25" s="45">
        <f>IF($G25="","",(MAX(VLOOKUP($G25,Listas!$C$1:$F$6,4,0),VLOOKUP($H25,Listas!$C$1:$F$6,4,0),VLOOKUP($I25,Listas!$C$1:$F$6,4,0),VLOOKUP($J25,Listas!$C$1:$F$6,4,0),VLOOKUP($K25,Listas!$E$1:$F$6,2,0),VLOOKUP($L25,Listas!$D$1:$F$6,3,0))))</f>
        <v>5</v>
      </c>
      <c r="N25" s="113">
        <f t="shared" si="0"/>
        <v>25</v>
      </c>
      <c r="O25" s="110" t="s">
        <v>210</v>
      </c>
      <c r="P25" s="118"/>
    </row>
    <row r="26" spans="1:18" ht="123.75" customHeight="1" x14ac:dyDescent="0.25">
      <c r="A26" s="69">
        <v>18</v>
      </c>
      <c r="B26" s="84" t="s">
        <v>228</v>
      </c>
      <c r="C26" s="101" t="s">
        <v>196</v>
      </c>
      <c r="D26" s="75" t="s">
        <v>12</v>
      </c>
      <c r="E26" s="62" t="s">
        <v>16</v>
      </c>
      <c r="F26" s="25">
        <v>4</v>
      </c>
      <c r="G26" s="47" t="s">
        <v>24</v>
      </c>
      <c r="H26" s="47" t="s">
        <v>24</v>
      </c>
      <c r="I26" s="47" t="s">
        <v>25</v>
      </c>
      <c r="J26" s="47" t="s">
        <v>26</v>
      </c>
      <c r="K26" s="47" t="s">
        <v>32</v>
      </c>
      <c r="L26" s="48" t="s">
        <v>3</v>
      </c>
      <c r="M26" s="45">
        <f>IF($G26="","",(MAX(VLOOKUP($G26,Listas!$C$1:$F$6,4,0),VLOOKUP($H26,Listas!$C$1:$F$6,4,0),VLOOKUP($I26,Listas!$C$1:$F$6,4,0),VLOOKUP($J26,Listas!$C$1:$F$6,4,0),VLOOKUP($K26,Listas!$E$1:$F$6,2,0),VLOOKUP($L26,Listas!$D$1:$F$6,3,0))))</f>
        <v>5</v>
      </c>
      <c r="N26" s="113">
        <f t="shared" si="0"/>
        <v>20</v>
      </c>
      <c r="O26" s="110" t="s">
        <v>213</v>
      </c>
      <c r="P26" s="118"/>
    </row>
    <row r="27" spans="1:18" ht="124.5" customHeight="1" x14ac:dyDescent="0.25">
      <c r="A27" s="69">
        <v>19</v>
      </c>
      <c r="B27" s="84" t="s">
        <v>55</v>
      </c>
      <c r="C27" s="100" t="s">
        <v>197</v>
      </c>
      <c r="D27" s="75" t="s">
        <v>13</v>
      </c>
      <c r="E27" s="62" t="s">
        <v>19</v>
      </c>
      <c r="F27" s="25">
        <v>5</v>
      </c>
      <c r="G27" s="47" t="s">
        <v>24</v>
      </c>
      <c r="H27" s="47" t="s">
        <v>25</v>
      </c>
      <c r="I27" s="47" t="s">
        <v>25</v>
      </c>
      <c r="J27" s="47" t="s">
        <v>24</v>
      </c>
      <c r="K27" s="83" t="s">
        <v>32</v>
      </c>
      <c r="L27" s="48" t="s">
        <v>3</v>
      </c>
      <c r="M27" s="45">
        <f>IF($G27="","",(MAX(VLOOKUP($G27,Listas!$C$1:$F$6,4,0),VLOOKUP($H27,Listas!$C$1:$F$6,4,0),VLOOKUP($I27,Listas!$C$1:$F$6,4,0),VLOOKUP($J27,Listas!$C$1:$F$6,4,0),VLOOKUP($K27,Listas!$E$1:$F$6,2,0),VLOOKUP($L27,Listas!$D$1:$F$6,3,0))))</f>
        <v>4</v>
      </c>
      <c r="N27" s="113">
        <f t="shared" si="0"/>
        <v>20</v>
      </c>
      <c r="O27" s="110" t="s">
        <v>212</v>
      </c>
      <c r="P27" s="118"/>
    </row>
    <row r="28" spans="1:18" ht="197.25" customHeight="1" thickBot="1" x14ac:dyDescent="0.3">
      <c r="A28" s="69">
        <v>20</v>
      </c>
      <c r="B28" s="87" t="s">
        <v>55</v>
      </c>
      <c r="C28" s="102" t="s">
        <v>198</v>
      </c>
      <c r="D28" s="77" t="s">
        <v>14</v>
      </c>
      <c r="E28" s="65" t="s">
        <v>16</v>
      </c>
      <c r="F28" s="29">
        <v>4</v>
      </c>
      <c r="G28" s="30" t="s">
        <v>24</v>
      </c>
      <c r="H28" s="30" t="s">
        <v>23</v>
      </c>
      <c r="I28" s="30" t="s">
        <v>24</v>
      </c>
      <c r="J28" s="30" t="s">
        <v>23</v>
      </c>
      <c r="K28" s="105" t="s">
        <v>30</v>
      </c>
      <c r="L28" s="43" t="s">
        <v>1</v>
      </c>
      <c r="M28" s="46">
        <f>IF($G28="","",(MAX(VLOOKUP($G28,Listas!$C$1:$F$6,4,0),VLOOKUP($H28,Listas!$C$1:$F$6,4,0),VLOOKUP($I28,Listas!$C$1:$F$6,4,0),VLOOKUP($J28,Listas!$C$1:$F$6,4,0),VLOOKUP($K28,Listas!$E$1:$F$6,2,0),VLOOKUP($L28,Listas!$D$1:$F$6,3,0))))</f>
        <v>3</v>
      </c>
      <c r="N28" s="114">
        <f t="shared" si="0"/>
        <v>12</v>
      </c>
      <c r="O28" s="111" t="s">
        <v>211</v>
      </c>
      <c r="P28" s="55"/>
    </row>
    <row r="29" spans="1:18" ht="54.75" customHeight="1" x14ac:dyDescent="0.25">
      <c r="B29" s="127" t="s">
        <v>68</v>
      </c>
      <c r="C29" s="127"/>
      <c r="D29" s="128"/>
      <c r="E29" s="128"/>
      <c r="M29" s="53" t="str">
        <f>IF($G29="","",(MAX(VLOOKUP($G29,Listas!$C$1:$F$6,4,0),VLOOKUP($H29,Listas!$C$1:$F$6,4,0),VLOOKUP($I29,Listas!$C$1:$F$6,4,0),VLOOKUP($J29,Listas!$C$1:$F$6,4,0),VLOOKUP($K29,Listas!$E$1:$F$6,2,0),VLOOKUP($L29,Listas!$D$1:$F$6,3,0))))</f>
        <v/>
      </c>
      <c r="N29" s="53" t="str">
        <f t="shared" si="0"/>
        <v/>
      </c>
    </row>
    <row r="31" spans="1:18" x14ac:dyDescent="0.25">
      <c r="B31" s="34"/>
    </row>
    <row r="32" spans="1:18" x14ac:dyDescent="0.25">
      <c r="B32" s="34"/>
    </row>
    <row r="33" spans="2:40" x14ac:dyDescent="0.25">
      <c r="B33" s="36"/>
      <c r="C33" s="37"/>
      <c r="D33" s="38"/>
      <c r="E33" s="37"/>
      <c r="F33" s="37"/>
      <c r="G33" s="37"/>
      <c r="H33" s="37"/>
      <c r="I33" s="37"/>
      <c r="J33" s="37"/>
      <c r="K33" s="37"/>
      <c r="L33" s="37"/>
      <c r="M33" s="37"/>
      <c r="N33" s="37"/>
      <c r="O33" s="39"/>
    </row>
    <row r="34" spans="2:40" x14ac:dyDescent="0.25">
      <c r="B34" s="36"/>
      <c r="C34" s="37"/>
      <c r="D34" s="38"/>
      <c r="E34" s="37"/>
      <c r="F34" s="37"/>
      <c r="G34" s="37"/>
      <c r="H34" s="37"/>
      <c r="I34" s="37"/>
      <c r="J34" s="37"/>
      <c r="K34" s="37"/>
      <c r="L34" s="37"/>
      <c r="M34" s="37"/>
      <c r="N34" s="37"/>
      <c r="O34" s="39"/>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2:40" x14ac:dyDescent="0.25">
      <c r="B35" s="36"/>
      <c r="C35" s="37"/>
      <c r="D35" s="38"/>
      <c r="E35" s="37"/>
      <c r="F35" s="37"/>
      <c r="G35" s="37"/>
      <c r="H35" s="37"/>
      <c r="I35" s="37"/>
      <c r="J35" s="37"/>
      <c r="K35" s="37"/>
      <c r="L35" s="37"/>
      <c r="M35" s="37"/>
      <c r="N35" s="37"/>
      <c r="O35" s="39"/>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2:40" x14ac:dyDescent="0.25">
      <c r="B36" s="36"/>
      <c r="C36" s="37"/>
      <c r="D36" s="38"/>
      <c r="E36" s="37"/>
      <c r="F36" s="37"/>
      <c r="G36" s="37"/>
      <c r="H36" s="37"/>
      <c r="I36" s="37"/>
      <c r="J36" s="37"/>
      <c r="K36" s="37"/>
      <c r="L36" s="37"/>
      <c r="M36" s="37"/>
      <c r="N36" s="37"/>
      <c r="O36" s="39"/>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2:40" x14ac:dyDescent="0.25">
      <c r="B37" s="36"/>
      <c r="C37" s="37"/>
      <c r="D37" s="38"/>
      <c r="E37" s="37"/>
      <c r="F37" s="37"/>
      <c r="G37" s="37"/>
      <c r="H37" s="37"/>
      <c r="I37" s="37"/>
      <c r="J37" s="37"/>
      <c r="K37" s="37"/>
      <c r="L37" s="37"/>
      <c r="M37" s="37"/>
      <c r="N37" s="37"/>
      <c r="O37" s="39"/>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2:40" x14ac:dyDescent="0.25">
      <c r="B38" s="36"/>
      <c r="C38" s="37"/>
      <c r="D38" s="38"/>
      <c r="E38" s="37"/>
      <c r="F38" s="37"/>
      <c r="G38" s="37"/>
      <c r="H38" s="37"/>
      <c r="I38" s="37"/>
      <c r="J38" s="37"/>
      <c r="K38" s="37"/>
      <c r="L38" s="37"/>
      <c r="M38" s="37"/>
      <c r="N38" s="37"/>
      <c r="O38" s="39"/>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2:40" x14ac:dyDescent="0.25">
      <c r="B39" s="36"/>
      <c r="C39" s="37"/>
      <c r="D39" s="38"/>
      <c r="E39" s="37"/>
      <c r="F39" s="37"/>
      <c r="G39" s="37"/>
      <c r="H39" s="37"/>
      <c r="I39" s="37"/>
      <c r="J39" s="37"/>
      <c r="K39" s="37"/>
      <c r="L39" s="37"/>
      <c r="M39" s="37"/>
      <c r="N39" s="37"/>
      <c r="O39" s="39"/>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row r="40" spans="2:40" x14ac:dyDescent="0.25">
      <c r="B40" s="36"/>
      <c r="C40" s="37"/>
      <c r="D40" s="38"/>
      <c r="E40" s="37"/>
      <c r="F40" s="37"/>
      <c r="G40" s="37"/>
      <c r="H40" s="37"/>
      <c r="I40" s="37"/>
      <c r="J40" s="37"/>
      <c r="K40" s="37"/>
      <c r="L40" s="37"/>
      <c r="M40" s="37"/>
      <c r="N40" s="37"/>
      <c r="O40" s="39"/>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row>
    <row r="41" spans="2:40" x14ac:dyDescent="0.25">
      <c r="B41" s="36"/>
      <c r="C41" s="37"/>
      <c r="D41" s="38"/>
      <c r="E41" s="37"/>
      <c r="F41" s="37"/>
      <c r="G41" s="37"/>
      <c r="H41" s="37"/>
      <c r="I41" s="37"/>
      <c r="J41" s="37"/>
      <c r="K41" s="37"/>
      <c r="L41" s="37"/>
      <c r="M41" s="37"/>
      <c r="N41" s="37"/>
      <c r="O41" s="39"/>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row>
    <row r="42" spans="2:40" x14ac:dyDescent="0.25">
      <c r="B42" s="36"/>
      <c r="C42" s="37"/>
      <c r="D42" s="38"/>
      <c r="E42" s="37"/>
      <c r="F42" s="37"/>
      <c r="G42" s="37"/>
      <c r="H42" s="37"/>
      <c r="I42" s="37"/>
      <c r="J42" s="37"/>
      <c r="K42" s="37"/>
      <c r="L42" s="37"/>
      <c r="M42" s="37"/>
      <c r="N42" s="37"/>
      <c r="O42" s="39"/>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row>
    <row r="43" spans="2:40" x14ac:dyDescent="0.25">
      <c r="B43" s="36"/>
      <c r="C43" s="37"/>
      <c r="D43" s="38"/>
      <c r="E43" s="37"/>
      <c r="F43" s="37"/>
      <c r="G43" s="37"/>
      <c r="H43" s="37"/>
      <c r="I43" s="37"/>
      <c r="J43" s="37"/>
      <c r="K43" s="37"/>
      <c r="L43" s="37"/>
      <c r="M43" s="37"/>
      <c r="N43" s="37"/>
      <c r="O43" s="39"/>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row>
    <row r="44" spans="2:40" x14ac:dyDescent="0.25">
      <c r="B44" s="36"/>
      <c r="C44" s="37"/>
      <c r="D44" s="38"/>
      <c r="E44" s="37"/>
      <c r="F44" s="37"/>
      <c r="G44" s="37"/>
      <c r="H44" s="37"/>
      <c r="I44" s="37"/>
      <c r="J44" s="37"/>
      <c r="K44" s="37"/>
      <c r="L44" s="37"/>
      <c r="M44" s="37"/>
      <c r="N44" s="37"/>
      <c r="O44" s="39"/>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row>
    <row r="45" spans="2:40" x14ac:dyDescent="0.25">
      <c r="B45" s="36"/>
      <c r="C45" s="37"/>
      <c r="D45" s="38"/>
      <c r="E45" s="37"/>
      <c r="F45" s="37"/>
      <c r="G45" s="37"/>
      <c r="H45" s="37"/>
      <c r="I45" s="37"/>
      <c r="J45" s="37"/>
      <c r="K45" s="37"/>
      <c r="L45" s="37"/>
      <c r="M45" s="37"/>
      <c r="N45" s="37"/>
      <c r="O45" s="39"/>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2:40" x14ac:dyDescent="0.25">
      <c r="B46" s="36"/>
      <c r="C46" s="37"/>
      <c r="D46" s="38"/>
      <c r="E46" s="37"/>
      <c r="F46" s="37"/>
      <c r="G46" s="37"/>
      <c r="H46" s="37"/>
      <c r="I46" s="37"/>
      <c r="J46" s="37"/>
      <c r="K46" s="37"/>
      <c r="L46" s="37"/>
      <c r="M46" s="37"/>
      <c r="N46" s="37"/>
      <c r="O46" s="39"/>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2:40" x14ac:dyDescent="0.25">
      <c r="B47" s="36"/>
      <c r="C47" s="37"/>
      <c r="D47" s="38"/>
      <c r="E47" s="37"/>
      <c r="F47" s="37"/>
      <c r="G47" s="37"/>
      <c r="H47" s="37"/>
      <c r="I47" s="37"/>
      <c r="J47" s="37"/>
      <c r="K47" s="37"/>
      <c r="L47" s="37"/>
      <c r="M47" s="37"/>
      <c r="N47" s="37"/>
      <c r="O47" s="39"/>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2:40" x14ac:dyDescent="0.25">
      <c r="B48" s="36"/>
      <c r="C48" s="37"/>
      <c r="D48" s="38"/>
      <c r="E48" s="37"/>
      <c r="F48" s="37"/>
      <c r="G48" s="37"/>
      <c r="H48" s="37"/>
      <c r="I48" s="37"/>
      <c r="J48" s="37"/>
      <c r="K48" s="37"/>
      <c r="L48" s="37"/>
      <c r="M48" s="37"/>
      <c r="N48" s="37"/>
      <c r="O48" s="39"/>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2:40" x14ac:dyDescent="0.25">
      <c r="B49" s="36"/>
      <c r="C49" s="37"/>
      <c r="D49" s="38"/>
      <c r="E49" s="37"/>
      <c r="F49" s="37"/>
      <c r="G49" s="37"/>
      <c r="H49" s="37"/>
      <c r="I49" s="37"/>
      <c r="J49" s="37"/>
      <c r="K49" s="37"/>
      <c r="L49" s="37"/>
      <c r="M49" s="37"/>
      <c r="N49" s="37"/>
      <c r="O49" s="39"/>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sheetData>
  <mergeCells count="15">
    <mergeCell ref="B3:C4"/>
    <mergeCell ref="D3:N3"/>
    <mergeCell ref="O3:P3"/>
    <mergeCell ref="D4:N4"/>
    <mergeCell ref="O4:P4"/>
    <mergeCell ref="M6:M7"/>
    <mergeCell ref="N6:N7"/>
    <mergeCell ref="O6:O7"/>
    <mergeCell ref="P6:P7"/>
    <mergeCell ref="B29:E29"/>
    <mergeCell ref="B6:B7"/>
    <mergeCell ref="C6:C7"/>
    <mergeCell ref="D6:E6"/>
    <mergeCell ref="F6:F7"/>
    <mergeCell ref="G6:L6"/>
  </mergeCells>
  <conditionalFormatting sqref="N8 N10:N16 N20:N29">
    <cfRule type="cellIs" dxfId="16" priority="14" stopIfTrue="1" operator="lessThan">
      <formula>0</formula>
    </cfRule>
    <cfRule type="cellIs" priority="15" stopIfTrue="1" operator="equal">
      <formula>""</formula>
    </cfRule>
  </conditionalFormatting>
  <conditionalFormatting sqref="O8:O10 O12:O28">
    <cfRule type="expression" dxfId="15" priority="13">
      <formula>$N8&lt;#REF!</formula>
    </cfRule>
  </conditionalFormatting>
  <conditionalFormatting sqref="N8 N10:N16 N20:N29">
    <cfRule type="cellIs" dxfId="14" priority="16" stopIfTrue="1" operator="greaterThanOrEqual">
      <formula>#REF!</formula>
    </cfRule>
  </conditionalFormatting>
  <conditionalFormatting sqref="N9">
    <cfRule type="cellIs" dxfId="13" priority="10" stopIfTrue="1" operator="lessThan">
      <formula>0</formula>
    </cfRule>
    <cfRule type="cellIs" priority="11" stopIfTrue="1" operator="equal">
      <formula>""</formula>
    </cfRule>
  </conditionalFormatting>
  <conditionalFormatting sqref="N9">
    <cfRule type="cellIs" dxfId="12" priority="12" stopIfTrue="1" operator="greaterThanOrEqual">
      <formula>#REF!</formula>
    </cfRule>
  </conditionalFormatting>
  <conditionalFormatting sqref="N17">
    <cfRule type="cellIs" dxfId="11" priority="7" stopIfTrue="1" operator="lessThan">
      <formula>0</formula>
    </cfRule>
    <cfRule type="cellIs" priority="8" stopIfTrue="1" operator="equal">
      <formula>""</formula>
    </cfRule>
  </conditionalFormatting>
  <conditionalFormatting sqref="N17">
    <cfRule type="cellIs" dxfId="10" priority="9" stopIfTrue="1" operator="greaterThanOrEqual">
      <formula>#REF!</formula>
    </cfRule>
  </conditionalFormatting>
  <conditionalFormatting sqref="N18">
    <cfRule type="cellIs" dxfId="9" priority="4" stopIfTrue="1" operator="lessThan">
      <formula>0</formula>
    </cfRule>
    <cfRule type="cellIs" priority="5" stopIfTrue="1" operator="equal">
      <formula>""</formula>
    </cfRule>
  </conditionalFormatting>
  <conditionalFormatting sqref="N18">
    <cfRule type="cellIs" dxfId="8" priority="6" stopIfTrue="1" operator="greaterThanOrEqual">
      <formula>#REF!</formula>
    </cfRule>
  </conditionalFormatting>
  <conditionalFormatting sqref="N19">
    <cfRule type="cellIs" dxfId="7" priority="1" stopIfTrue="1" operator="lessThan">
      <formula>0</formula>
    </cfRule>
    <cfRule type="cellIs" priority="2" stopIfTrue="1" operator="equal">
      <formula>""</formula>
    </cfRule>
  </conditionalFormatting>
  <conditionalFormatting sqref="N19">
    <cfRule type="cellIs" dxfId="6" priority="3" stopIfTrue="1" operator="greaterThanOrEqual">
      <formula>#REF!</formula>
    </cfRule>
  </conditionalFormatting>
  <dataValidations count="7">
    <dataValidation allowBlank="1" showErrorMessage="1" errorTitle="Error" error="Please select an option from the drop down list." sqref="F8:F20 F22:F28 M8:M29"/>
    <dataValidation type="list" allowBlank="1" showErrorMessage="1" errorTitle="Error" error="Please select an option from the drop down list." sqref="D8:D28">
      <formula1>Probabilidad</formula1>
    </dataValidation>
    <dataValidation type="list" allowBlank="1" showErrorMessage="1" errorTitle="Error" error="Please select an option from the drop down list." sqref="E8:E28">
      <formula1>ocurrencias</formula1>
    </dataValidation>
    <dataValidation type="list" allowBlank="1" showErrorMessage="1" errorTitle="Error" error="Please select an option from the drop down list." sqref="G8:J28">
      <formula1>potencia</formula1>
    </dataValidation>
    <dataValidation type="list" allowBlank="1" showErrorMessage="1" errorTitle="Error" error="Please select an option from the drop down list." sqref="K8:K28">
      <formula1>reputacion</formula1>
    </dataValidation>
    <dataValidation type="list" allowBlank="1" showErrorMessage="1" errorTitle="Error" error="Please select an option from the drop down list." sqref="L8:L28">
      <formula1>correcion</formula1>
    </dataValidation>
    <dataValidation type="list" allowBlank="1" showInputMessage="1" showErrorMessage="1" sqref="B8:B28">
      <formula1>Procesos</formula1>
    </dataValidation>
  </dataValidations>
  <pageMargins left="0.7" right="0.7"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showGridLines="0" topLeftCell="A26" zoomScale="90" zoomScaleNormal="90" workbookViewId="0">
      <selection activeCell="O27" sqref="O27"/>
    </sheetView>
  </sheetViews>
  <sheetFormatPr baseColWidth="10" defaultColWidth="9.140625" defaultRowHeight="15" x14ac:dyDescent="0.25"/>
  <cols>
    <col min="1" max="1" width="3.5703125" style="18" customWidth="1"/>
    <col min="2" max="2" width="16.28515625" style="20" customWidth="1"/>
    <col min="3" max="3" width="18.85546875" style="17" customWidth="1"/>
    <col min="4" max="4" width="13.28515625" style="21" customWidth="1"/>
    <col min="5" max="5" width="13.140625" style="17" customWidth="1"/>
    <col min="6" max="6" width="10.42578125" style="17" customWidth="1"/>
    <col min="7" max="7" width="11.5703125" style="17" customWidth="1"/>
    <col min="8" max="8" width="11.85546875" style="17" customWidth="1"/>
    <col min="9" max="9" width="15" style="17" customWidth="1"/>
    <col min="10" max="10" width="11.140625" style="17" customWidth="1"/>
    <col min="11" max="11" width="13" style="17" customWidth="1"/>
    <col min="12" max="12" width="15.28515625" style="17" customWidth="1"/>
    <col min="13" max="13" width="10.28515625" style="17" customWidth="1"/>
    <col min="14" max="14" width="11.42578125" style="17" customWidth="1"/>
    <col min="15" max="15" width="30.5703125" style="18" customWidth="1"/>
    <col min="16" max="16" width="33" style="18" customWidth="1"/>
    <col min="17" max="16384" width="9.140625" style="18"/>
  </cols>
  <sheetData>
    <row r="1" spans="1:16" ht="6.75" customHeight="1" x14ac:dyDescent="0.25"/>
    <row r="2" spans="1:16" ht="6" customHeight="1" thickBot="1" x14ac:dyDescent="0.3"/>
    <row r="3" spans="1:16" s="16" customFormat="1" ht="31.5" customHeight="1" thickBot="1" x14ac:dyDescent="0.3">
      <c r="B3" s="139"/>
      <c r="C3" s="140"/>
      <c r="D3" s="143" t="s">
        <v>69</v>
      </c>
      <c r="E3" s="144"/>
      <c r="F3" s="144"/>
      <c r="G3" s="144"/>
      <c r="H3" s="144"/>
      <c r="I3" s="144"/>
      <c r="J3" s="144"/>
      <c r="K3" s="144"/>
      <c r="L3" s="144"/>
      <c r="M3" s="144"/>
      <c r="N3" s="145"/>
      <c r="O3" s="146" t="s">
        <v>62</v>
      </c>
      <c r="P3" s="147"/>
    </row>
    <row r="4" spans="1:16" s="16" customFormat="1" ht="34.5" customHeight="1" thickBot="1" x14ac:dyDescent="0.3">
      <c r="B4" s="141"/>
      <c r="C4" s="142"/>
      <c r="D4" s="148" t="s">
        <v>106</v>
      </c>
      <c r="E4" s="149"/>
      <c r="F4" s="149"/>
      <c r="G4" s="149"/>
      <c r="H4" s="149"/>
      <c r="I4" s="149"/>
      <c r="J4" s="149"/>
      <c r="K4" s="149"/>
      <c r="L4" s="149"/>
      <c r="M4" s="149"/>
      <c r="N4" s="150"/>
      <c r="O4" s="146" t="s">
        <v>61</v>
      </c>
      <c r="P4" s="147"/>
    </row>
    <row r="5" spans="1:16" ht="13.5" customHeight="1" thickBot="1" x14ac:dyDescent="0.3"/>
    <row r="6" spans="1:16" ht="32.25" customHeight="1" x14ac:dyDescent="0.25">
      <c r="B6" s="129" t="s">
        <v>4</v>
      </c>
      <c r="C6" s="131" t="s">
        <v>5</v>
      </c>
      <c r="D6" s="133" t="s">
        <v>6</v>
      </c>
      <c r="E6" s="134"/>
      <c r="F6" s="135" t="s">
        <v>66</v>
      </c>
      <c r="G6" s="137" t="s">
        <v>37</v>
      </c>
      <c r="H6" s="138"/>
      <c r="I6" s="138"/>
      <c r="J6" s="138"/>
      <c r="K6" s="138"/>
      <c r="L6" s="138"/>
      <c r="M6" s="119" t="s">
        <v>46</v>
      </c>
      <c r="N6" s="121" t="s">
        <v>70</v>
      </c>
      <c r="O6" s="123" t="str">
        <f>Listas!Q1</f>
        <v>Plan de Seguimiento de Oportunidades
(Sugerido por factor Opor. &gt; 8)
Puede hacer referencia a un documento externo de planificación</v>
      </c>
      <c r="P6" s="125" t="s">
        <v>130</v>
      </c>
    </row>
    <row r="7" spans="1:16" s="19" customFormat="1" ht="76.5" customHeight="1" thickBot="1" x14ac:dyDescent="0.3">
      <c r="B7" s="130"/>
      <c r="C7" s="132"/>
      <c r="D7" s="22" t="s">
        <v>7</v>
      </c>
      <c r="E7" s="22" t="s">
        <v>8</v>
      </c>
      <c r="F7" s="136"/>
      <c r="G7" s="23" t="s">
        <v>92</v>
      </c>
      <c r="H7" s="22" t="s">
        <v>65</v>
      </c>
      <c r="I7" s="22" t="s">
        <v>67</v>
      </c>
      <c r="J7" s="22" t="s">
        <v>34</v>
      </c>
      <c r="K7" s="22" t="s">
        <v>64</v>
      </c>
      <c r="L7" s="40" t="s">
        <v>35</v>
      </c>
      <c r="M7" s="120"/>
      <c r="N7" s="122"/>
      <c r="O7" s="124"/>
      <c r="P7" s="126"/>
    </row>
    <row r="8" spans="1:16" ht="104.25" customHeight="1" x14ac:dyDescent="0.25">
      <c r="A8" s="69">
        <v>1</v>
      </c>
      <c r="B8" s="70" t="s">
        <v>63</v>
      </c>
      <c r="C8" s="71" t="s">
        <v>129</v>
      </c>
      <c r="D8" s="57" t="s">
        <v>13</v>
      </c>
      <c r="E8" s="58" t="s">
        <v>18</v>
      </c>
      <c r="F8" s="25">
        <f>IF($D8="","",MAX(VLOOKUP($D8,Listas!$A$1:$F$6,6,0),(VLOOKUP($E8,Listas!$B$1:$F$6,5,0))))</f>
        <v>4</v>
      </c>
      <c r="G8" s="28" t="s">
        <v>23</v>
      </c>
      <c r="H8" s="28" t="s">
        <v>25</v>
      </c>
      <c r="I8" s="28" t="s">
        <v>24</v>
      </c>
      <c r="J8" s="28" t="s">
        <v>23</v>
      </c>
      <c r="K8" s="28" t="s">
        <v>32</v>
      </c>
      <c r="L8" s="41" t="s">
        <v>3</v>
      </c>
      <c r="M8" s="44">
        <f>IF($G8="","",(MAX(VLOOKUP($G8,Listas!$C$1:$F$6,4,0),VLOOKUP($H8,Listas!$C$1:$F$6,4,0),VLOOKUP($I8,Listas!$C$1:$F$6,4,0),VLOOKUP($J8,Listas!$C$1:$F$6,4,0),VLOOKUP($K8,Listas!$E$1:$F$6,2,0),VLOOKUP($L8,Listas!$D$1:$F$6,3,0))))</f>
        <v>4</v>
      </c>
      <c r="N8" s="27">
        <f t="shared" ref="N8:N31" si="0">IF($D8="","",$F8*$M8)</f>
        <v>16</v>
      </c>
      <c r="O8" s="31" t="s">
        <v>179</v>
      </c>
      <c r="P8" s="50" t="s">
        <v>144</v>
      </c>
    </row>
    <row r="9" spans="1:16" ht="170.25" customHeight="1" x14ac:dyDescent="0.25">
      <c r="A9" s="69">
        <v>2</v>
      </c>
      <c r="B9" s="72" t="s">
        <v>51</v>
      </c>
      <c r="C9" s="73" t="s">
        <v>108</v>
      </c>
      <c r="D9" s="59" t="s">
        <v>14</v>
      </c>
      <c r="E9" s="60" t="s">
        <v>20</v>
      </c>
      <c r="F9" s="25">
        <f>IF($D9="","",MAX(VLOOKUP($D9,Listas!$A$1:$F$6,6,0),(VLOOKUP($E9,Listas!$B$1:$F$6,5,0))))</f>
        <v>5</v>
      </c>
      <c r="G9" s="26" t="s">
        <v>26</v>
      </c>
      <c r="H9" s="26" t="s">
        <v>26</v>
      </c>
      <c r="I9" s="26" t="s">
        <v>26</v>
      </c>
      <c r="J9" s="26" t="s">
        <v>23</v>
      </c>
      <c r="K9" s="26" t="s">
        <v>32</v>
      </c>
      <c r="L9" s="42" t="s">
        <v>3</v>
      </c>
      <c r="M9" s="45">
        <f>IF($G9="","",(MAX(VLOOKUP($G9,Listas!$C$1:$F$6,4,0),VLOOKUP($H9,Listas!$C$1:$F$6,4,0),VLOOKUP($I9,Listas!$C$1:$F$6,4,0),VLOOKUP($J9,Listas!$C$1:$F$6,4,0),VLOOKUP($K9,Listas!$E$1:$F$6,2,0),VLOOKUP($L9,Listas!$D$1:$F$6,3,0))))</f>
        <v>5</v>
      </c>
      <c r="N9" s="25">
        <f t="shared" si="0"/>
        <v>25</v>
      </c>
      <c r="O9" s="32" t="s">
        <v>133</v>
      </c>
      <c r="P9" s="51" t="s">
        <v>151</v>
      </c>
    </row>
    <row r="10" spans="1:16" ht="0.75" customHeight="1" x14ac:dyDescent="0.25">
      <c r="A10" s="69">
        <v>3</v>
      </c>
      <c r="B10" s="84" t="s">
        <v>63</v>
      </c>
      <c r="C10" s="56" t="s">
        <v>109</v>
      </c>
      <c r="D10" s="59" t="s">
        <v>14</v>
      </c>
      <c r="E10" s="60" t="s">
        <v>18</v>
      </c>
      <c r="F10" s="25">
        <f>IF($D10="","",MAX(VLOOKUP($D10,Listas!$A$1:$F$6,6,0),(VLOOKUP($E10,Listas!$B$1:$F$6,5,0))))</f>
        <v>5</v>
      </c>
      <c r="G10" s="26" t="s">
        <v>26</v>
      </c>
      <c r="H10" s="26" t="s">
        <v>25</v>
      </c>
      <c r="I10" s="26" t="s">
        <v>26</v>
      </c>
      <c r="J10" s="26" t="s">
        <v>25</v>
      </c>
      <c r="K10" s="26" t="s">
        <v>33</v>
      </c>
      <c r="L10" s="42" t="s">
        <v>3</v>
      </c>
      <c r="M10" s="45">
        <f>IF($G10="","",(MAX(VLOOKUP($G10,Listas!$C$1:$F$6,4,0),VLOOKUP($H10,Listas!$C$1:$F$6,4,0),VLOOKUP($I10,Listas!$C$1:$F$6,4,0),VLOOKUP($J10,Listas!$C$1:$F$6,4,0),VLOOKUP($K10,Listas!$E$1:$F$6,2,0),VLOOKUP($L10,Listas!$D$1:$F$6,3,0))))</f>
        <v>5</v>
      </c>
      <c r="N10" s="25">
        <f t="shared" si="0"/>
        <v>25</v>
      </c>
      <c r="O10" s="32" t="s">
        <v>134</v>
      </c>
      <c r="P10" s="51" t="s">
        <v>145</v>
      </c>
    </row>
    <row r="11" spans="1:16" ht="174" hidden="1" customHeight="1" x14ac:dyDescent="0.25">
      <c r="A11" s="69">
        <v>4</v>
      </c>
      <c r="B11" s="84" t="s">
        <v>63</v>
      </c>
      <c r="C11" s="56" t="s">
        <v>110</v>
      </c>
      <c r="D11" s="59" t="s">
        <v>14</v>
      </c>
      <c r="E11" s="60" t="s">
        <v>19</v>
      </c>
      <c r="F11" s="25">
        <f>IF($D11="","",MAX(VLOOKUP($D11,Listas!$A$1:$F$6,6,0),(VLOOKUP($E11,Listas!$B$1:$F$6,5,0))))</f>
        <v>5</v>
      </c>
      <c r="G11" s="26" t="s">
        <v>25</v>
      </c>
      <c r="H11" s="26" t="s">
        <v>26</v>
      </c>
      <c r="I11" s="26" t="s">
        <v>26</v>
      </c>
      <c r="J11" s="26" t="s">
        <v>23</v>
      </c>
      <c r="K11" s="26" t="s">
        <v>33</v>
      </c>
      <c r="L11" s="42" t="s">
        <v>3</v>
      </c>
      <c r="M11" s="45">
        <f>IF($G11="","",(MAX(VLOOKUP($G11,Listas!$C$1:$F$6,4,0),VLOOKUP($H11,Listas!$C$1:$F$6,4,0),VLOOKUP($I11,Listas!$C$1:$F$6,4,0),VLOOKUP($J11,Listas!$C$1:$F$6,4,0),VLOOKUP($K11,Listas!$E$1:$F$6,2,0),VLOOKUP($L11,Listas!$D$1:$F$6,3,0))))</f>
        <v>5</v>
      </c>
      <c r="N11" s="88">
        <f t="shared" si="0"/>
        <v>25</v>
      </c>
      <c r="O11" s="89" t="s">
        <v>139</v>
      </c>
      <c r="P11" s="51" t="s">
        <v>152</v>
      </c>
    </row>
    <row r="12" spans="1:16" ht="111.75" customHeight="1" x14ac:dyDescent="0.25">
      <c r="A12" s="69">
        <v>5</v>
      </c>
      <c r="B12" s="84" t="s">
        <v>52</v>
      </c>
      <c r="C12" s="56" t="s">
        <v>111</v>
      </c>
      <c r="D12" s="59" t="s">
        <v>13</v>
      </c>
      <c r="E12" s="60" t="s">
        <v>19</v>
      </c>
      <c r="F12" s="25">
        <f>IF($D12="","",MAX(VLOOKUP($D12,Listas!$A$1:$F$6,6,0),(VLOOKUP($E12,Listas!$B$1:$F$6,5,0))))</f>
        <v>4</v>
      </c>
      <c r="G12" s="26" t="s">
        <v>25</v>
      </c>
      <c r="H12" s="26" t="s">
        <v>24</v>
      </c>
      <c r="I12" s="26" t="s">
        <v>25</v>
      </c>
      <c r="J12" s="26" t="s">
        <v>23</v>
      </c>
      <c r="K12" s="26" t="s">
        <v>33</v>
      </c>
      <c r="L12" s="42" t="s">
        <v>3</v>
      </c>
      <c r="M12" s="45">
        <f>IF($G12="","",(MAX(VLOOKUP($G12,Listas!$C$1:$F$6,4,0),VLOOKUP($H12,Listas!$C$1:$F$6,4,0),VLOOKUP($I12,Listas!$C$1:$F$6,4,0),VLOOKUP($J12,Listas!$C$1:$F$6,4,0),VLOOKUP($K12,Listas!$E$1:$F$6,2,0),VLOOKUP($L12,Listas!$D$1:$F$6,3,0))))</f>
        <v>5</v>
      </c>
      <c r="N12" s="25">
        <f t="shared" si="0"/>
        <v>20</v>
      </c>
      <c r="O12" s="32" t="s">
        <v>131</v>
      </c>
      <c r="P12" s="51" t="s">
        <v>161</v>
      </c>
    </row>
    <row r="13" spans="1:16" ht="153" customHeight="1" x14ac:dyDescent="0.25">
      <c r="A13" s="69">
        <v>6</v>
      </c>
      <c r="B13" s="84" t="s">
        <v>60</v>
      </c>
      <c r="C13" s="56" t="s">
        <v>112</v>
      </c>
      <c r="D13" s="59" t="s">
        <v>14</v>
      </c>
      <c r="E13" s="60" t="s">
        <v>20</v>
      </c>
      <c r="F13" s="25">
        <f>IF($D13="","",MAX(VLOOKUP($D13,Listas!$A$1:$F$6,6,0),(VLOOKUP($E13,Listas!$B$1:$F$6,5,0))))</f>
        <v>5</v>
      </c>
      <c r="G13" s="26" t="s">
        <v>26</v>
      </c>
      <c r="H13" s="26" t="s">
        <v>25</v>
      </c>
      <c r="I13" s="26" t="s">
        <v>26</v>
      </c>
      <c r="J13" s="26" t="s">
        <v>25</v>
      </c>
      <c r="K13" s="26" t="s">
        <v>33</v>
      </c>
      <c r="L13" s="42" t="s">
        <v>3</v>
      </c>
      <c r="M13" s="45">
        <f>IF($G13="","",(MAX(VLOOKUP($G13,Listas!$C$1:$F$6,4,0),VLOOKUP($H13,Listas!$C$1:$F$6,4,0),VLOOKUP($I13,Listas!$C$1:$F$6,4,0),VLOOKUP($J13,Listas!$C$1:$F$6,4,0),VLOOKUP($K13,Listas!$E$1:$F$6,2,0),VLOOKUP($L13,Listas!$D$1:$F$6,3,0))))</f>
        <v>5</v>
      </c>
      <c r="N13" s="25">
        <f t="shared" si="0"/>
        <v>25</v>
      </c>
      <c r="O13" s="32" t="s">
        <v>126</v>
      </c>
      <c r="P13" s="52" t="s">
        <v>140</v>
      </c>
    </row>
    <row r="14" spans="1:16" ht="116.25" customHeight="1" x14ac:dyDescent="0.25">
      <c r="A14" s="69">
        <v>7</v>
      </c>
      <c r="B14" s="84" t="s">
        <v>60</v>
      </c>
      <c r="C14" s="56" t="s">
        <v>75</v>
      </c>
      <c r="D14" s="59" t="s">
        <v>14</v>
      </c>
      <c r="E14" s="60" t="s">
        <v>19</v>
      </c>
      <c r="F14" s="25">
        <f>IF($D14="","",MAX(VLOOKUP($D14,Listas!$A$1:$F$6,6,0),(VLOOKUP($E14,Listas!$B$1:$F$6,5,0))))</f>
        <v>5</v>
      </c>
      <c r="G14" s="26" t="s">
        <v>25</v>
      </c>
      <c r="H14" s="26" t="s">
        <v>25</v>
      </c>
      <c r="I14" s="26" t="s">
        <v>25</v>
      </c>
      <c r="J14" s="26" t="s">
        <v>25</v>
      </c>
      <c r="K14" s="26" t="s">
        <v>33</v>
      </c>
      <c r="L14" s="42" t="s">
        <v>2</v>
      </c>
      <c r="M14" s="45">
        <f>IF($G14="","",(MAX(VLOOKUP($G14,Listas!$C$1:$F$6,4,0),VLOOKUP($H14,Listas!$C$1:$F$6,4,0),VLOOKUP($I14,Listas!$C$1:$F$6,4,0),VLOOKUP($J14,Listas!$C$1:$F$6,4,0),VLOOKUP($K14,Listas!$E$1:$F$6,2,0),VLOOKUP($L14,Listas!$D$1:$F$6,3,0))))</f>
        <v>5</v>
      </c>
      <c r="N14" s="25">
        <f t="shared" si="0"/>
        <v>25</v>
      </c>
      <c r="O14" s="32" t="s">
        <v>132</v>
      </c>
      <c r="P14" s="82" t="s">
        <v>141</v>
      </c>
    </row>
    <row r="15" spans="1:16" ht="132" customHeight="1" x14ac:dyDescent="0.25">
      <c r="A15" s="69">
        <v>8</v>
      </c>
      <c r="B15" s="84" t="s">
        <v>52</v>
      </c>
      <c r="C15" s="56" t="s">
        <v>113</v>
      </c>
      <c r="D15" s="59" t="s">
        <v>14</v>
      </c>
      <c r="E15" s="60" t="s">
        <v>19</v>
      </c>
      <c r="F15" s="25">
        <f>IF($D15="","",MAX(VLOOKUP($D15,Listas!$A$1:$F$6,6,0),(VLOOKUP($E15,Listas!$B$1:$F$6,5,0))))</f>
        <v>5</v>
      </c>
      <c r="G15" s="26" t="s">
        <v>25</v>
      </c>
      <c r="H15" s="26" t="s">
        <v>25</v>
      </c>
      <c r="I15" s="26" t="s">
        <v>25</v>
      </c>
      <c r="J15" s="26" t="s">
        <v>27</v>
      </c>
      <c r="K15" s="26" t="s">
        <v>33</v>
      </c>
      <c r="L15" s="42" t="s">
        <v>3</v>
      </c>
      <c r="M15" s="45">
        <f>IF($G15="","",(MAX(VLOOKUP($G15,Listas!$C$1:$F$6,4,0),VLOOKUP($H15,Listas!$C$1:$F$6,4,0),VLOOKUP($I15,Listas!$C$1:$F$6,4,0),VLOOKUP($J15,Listas!$C$1:$F$6,4,0),VLOOKUP($K15,Listas!$E$1:$F$6,2,0),VLOOKUP($L15,Listas!$D$1:$F$6,3,0))))</f>
        <v>5</v>
      </c>
      <c r="N15" s="25">
        <f t="shared" si="0"/>
        <v>25</v>
      </c>
      <c r="O15" s="32" t="s">
        <v>135</v>
      </c>
      <c r="P15" s="52" t="s">
        <v>146</v>
      </c>
    </row>
    <row r="16" spans="1:16" ht="125.25" customHeight="1" x14ac:dyDescent="0.25">
      <c r="A16" s="69">
        <v>9</v>
      </c>
      <c r="B16" s="84" t="s">
        <v>60</v>
      </c>
      <c r="C16" s="56" t="s">
        <v>114</v>
      </c>
      <c r="D16" s="59" t="s">
        <v>14</v>
      </c>
      <c r="E16" s="60" t="s">
        <v>19</v>
      </c>
      <c r="F16" s="25">
        <f>IF($D16="","",MAX(VLOOKUP($D16,Listas!$A$1:$F$6,6,0),(VLOOKUP($E16,Listas!$B$1:$F$6,5,0))))</f>
        <v>5</v>
      </c>
      <c r="G16" s="26" t="s">
        <v>25</v>
      </c>
      <c r="H16" s="26" t="s">
        <v>25</v>
      </c>
      <c r="I16" s="26" t="s">
        <v>26</v>
      </c>
      <c r="J16" s="26" t="s">
        <v>24</v>
      </c>
      <c r="K16" s="26" t="s">
        <v>33</v>
      </c>
      <c r="L16" s="42" t="s">
        <v>3</v>
      </c>
      <c r="M16" s="45">
        <f>IF($G16="","",(MAX(VLOOKUP($G16,Listas!$C$1:$F$6,4,0),VLOOKUP($H16,Listas!$C$1:$F$6,4,0),VLOOKUP($I16,Listas!$C$1:$F$6,4,0),VLOOKUP($J16,Listas!$C$1:$F$6,4,0),VLOOKUP($K16,Listas!$E$1:$F$6,2,0),VLOOKUP($L16,Listas!$D$1:$F$6,3,0))))</f>
        <v>5</v>
      </c>
      <c r="N16" s="25">
        <f t="shared" si="0"/>
        <v>25</v>
      </c>
      <c r="O16" s="32" t="s">
        <v>127</v>
      </c>
      <c r="P16" s="52" t="s">
        <v>142</v>
      </c>
    </row>
    <row r="17" spans="1:18" ht="235.5" customHeight="1" x14ac:dyDescent="0.25">
      <c r="A17" s="69">
        <v>10</v>
      </c>
      <c r="B17" s="84" t="s">
        <v>60</v>
      </c>
      <c r="C17" s="56" t="s">
        <v>115</v>
      </c>
      <c r="D17" s="59" t="s">
        <v>14</v>
      </c>
      <c r="E17" s="60" t="s">
        <v>20</v>
      </c>
      <c r="F17" s="25">
        <f>IF($D17="","",MAX(VLOOKUP($D17,Listas!$A$1:$F$6,6,0),(VLOOKUP($E17,Listas!$B$1:$F$6,5,0))))</f>
        <v>5</v>
      </c>
      <c r="G17" s="26" t="s">
        <v>26</v>
      </c>
      <c r="H17" s="26" t="s">
        <v>26</v>
      </c>
      <c r="I17" s="26" t="s">
        <v>25</v>
      </c>
      <c r="J17" s="26" t="s">
        <v>25</v>
      </c>
      <c r="K17" s="26" t="s">
        <v>33</v>
      </c>
      <c r="L17" s="42" t="s">
        <v>3</v>
      </c>
      <c r="M17" s="45">
        <f>IF($G17="","",(MAX(VLOOKUP($G17,Listas!$C$1:$F$6,4,0),VLOOKUP($H17,Listas!$C$1:$F$6,4,0),VLOOKUP($I17,Listas!$C$1:$F$6,4,0),VLOOKUP($J17,Listas!$C$1:$F$6,4,0),VLOOKUP($K17,Listas!$E$1:$F$6,2,0),VLOOKUP($L17,Listas!$D$1:$F$6,3,0))))</f>
        <v>5</v>
      </c>
      <c r="N17" s="25">
        <f t="shared" si="0"/>
        <v>25</v>
      </c>
      <c r="O17" s="32" t="s">
        <v>180</v>
      </c>
      <c r="P17" s="52" t="s">
        <v>143</v>
      </c>
      <c r="Q17" s="66"/>
      <c r="R17" s="66"/>
    </row>
    <row r="18" spans="1:18" ht="128.25" customHeight="1" x14ac:dyDescent="0.25">
      <c r="A18" s="69">
        <v>11</v>
      </c>
      <c r="B18" s="85" t="s">
        <v>56</v>
      </c>
      <c r="C18" s="56" t="s">
        <v>116</v>
      </c>
      <c r="D18" s="59" t="s">
        <v>13</v>
      </c>
      <c r="E18" s="60" t="s">
        <v>19</v>
      </c>
      <c r="F18" s="25">
        <f>IF($D18="","",MAX(VLOOKUP($D18,Listas!$A$1:$F$6,6,0),(VLOOKUP($E18,Listas!$B$1:$F$6,5,0))))</f>
        <v>4</v>
      </c>
      <c r="G18" s="26" t="s">
        <v>24</v>
      </c>
      <c r="H18" s="26" t="s">
        <v>24</v>
      </c>
      <c r="I18" s="26" t="s">
        <v>24</v>
      </c>
      <c r="J18" s="26" t="s">
        <v>25</v>
      </c>
      <c r="K18" s="24" t="s">
        <v>30</v>
      </c>
      <c r="L18" s="42" t="s">
        <v>3</v>
      </c>
      <c r="M18" s="45">
        <f>IF($G18="","",(MAX(VLOOKUP($G18,Listas!$C$1:$F$6,4,0),VLOOKUP($H18,Listas!$C$1:$F$6,4,0),VLOOKUP($I18,Listas!$C$1:$F$6,4,0),VLOOKUP($J18,Listas!$C$1:$F$6,4,0),VLOOKUP($K18,Listas!$E$1:$F$6,2,0),VLOOKUP($L18,Listas!$D$1:$F$6,3,0))))</f>
        <v>4</v>
      </c>
      <c r="N18" s="25">
        <f t="shared" si="0"/>
        <v>16</v>
      </c>
      <c r="O18" s="32" t="s">
        <v>182</v>
      </c>
      <c r="P18" s="68" t="s">
        <v>181</v>
      </c>
    </row>
    <row r="19" spans="1:18" ht="125.25" customHeight="1" x14ac:dyDescent="0.25">
      <c r="A19" s="69">
        <v>12</v>
      </c>
      <c r="B19" s="86" t="s">
        <v>63</v>
      </c>
      <c r="C19" s="73" t="s">
        <v>117</v>
      </c>
      <c r="D19" s="61" t="s">
        <v>12</v>
      </c>
      <c r="E19" s="62" t="s">
        <v>18</v>
      </c>
      <c r="F19" s="25">
        <f>IF($D19="","",MAX(VLOOKUP($D19,Listas!$A$1:$F$6,6,0),(VLOOKUP($E19,Listas!$B$1:$F$6,5,0))))</f>
        <v>3</v>
      </c>
      <c r="G19" s="47" t="s">
        <v>25</v>
      </c>
      <c r="H19" s="47" t="s">
        <v>25</v>
      </c>
      <c r="I19" s="47" t="s">
        <v>26</v>
      </c>
      <c r="J19" s="47" t="s">
        <v>24</v>
      </c>
      <c r="K19" s="47" t="s">
        <v>33</v>
      </c>
      <c r="L19" s="48" t="s">
        <v>3</v>
      </c>
      <c r="M19" s="45">
        <f>IF($G19="","",(MAX(VLOOKUP($G19,Listas!$C$1:$F$6,4,0),VLOOKUP($H19,Listas!$C$1:$F$6,4,0),VLOOKUP($I19,Listas!$C$1:$F$6,4,0),VLOOKUP($J19,Listas!$C$1:$F$6,4,0),VLOOKUP($K19,Listas!$E$1:$F$6,2,0),VLOOKUP($L19,Listas!$D$1:$F$6,3,0))))</f>
        <v>5</v>
      </c>
      <c r="N19" s="25">
        <f t="shared" si="0"/>
        <v>15</v>
      </c>
      <c r="O19" s="49" t="s">
        <v>136</v>
      </c>
      <c r="P19" s="92" t="s">
        <v>163</v>
      </c>
    </row>
    <row r="20" spans="1:18" ht="110.25" customHeight="1" x14ac:dyDescent="0.25">
      <c r="A20" s="69">
        <v>13</v>
      </c>
      <c r="B20" s="86" t="s">
        <v>60</v>
      </c>
      <c r="C20" s="73" t="s">
        <v>83</v>
      </c>
      <c r="D20" s="61" t="s">
        <v>14</v>
      </c>
      <c r="E20" s="62" t="s">
        <v>19</v>
      </c>
      <c r="F20" s="25">
        <f>IF($D20="","",MAX(VLOOKUP($D20,Listas!$A$1:$F$6,6,0),(VLOOKUP($E20,Listas!$B$1:$F$6,5,0))))</f>
        <v>5</v>
      </c>
      <c r="G20" s="47" t="s">
        <v>25</v>
      </c>
      <c r="H20" s="47" t="s">
        <v>25</v>
      </c>
      <c r="I20" s="47" t="s">
        <v>25</v>
      </c>
      <c r="J20" s="47" t="s">
        <v>25</v>
      </c>
      <c r="K20" s="47" t="s">
        <v>33</v>
      </c>
      <c r="L20" s="48" t="s">
        <v>3</v>
      </c>
      <c r="M20" s="45">
        <f>IF($G20="","",(MAX(VLOOKUP($G20,Listas!$C$1:$F$6,4,0),VLOOKUP($H20,Listas!$C$1:$F$6,4,0),VLOOKUP($I20,Listas!$C$1:$F$6,4,0),VLOOKUP($J20,Listas!$C$1:$F$6,4,0),VLOOKUP($K20,Listas!$E$1:$F$6,2,0),VLOOKUP($L20,Listas!$D$1:$F$6,3,0))))</f>
        <v>5</v>
      </c>
      <c r="N20" s="25">
        <f t="shared" si="0"/>
        <v>25</v>
      </c>
      <c r="O20" s="49" t="s">
        <v>183</v>
      </c>
      <c r="P20" s="91" t="s">
        <v>162</v>
      </c>
    </row>
    <row r="21" spans="1:18" ht="123.75" customHeight="1" x14ac:dyDescent="0.25">
      <c r="A21" s="69">
        <v>14</v>
      </c>
      <c r="B21" s="86" t="s">
        <v>63</v>
      </c>
      <c r="C21" s="73" t="s">
        <v>118</v>
      </c>
      <c r="D21" s="61" t="s">
        <v>13</v>
      </c>
      <c r="E21" s="62" t="s">
        <v>19</v>
      </c>
      <c r="F21" s="25">
        <f>IF($D21="","",MAX(VLOOKUP($D21,Listas!$A$1:$F$6,6,0),(VLOOKUP($E21,Listas!$B$1:$F$6,5,0))))</f>
        <v>4</v>
      </c>
      <c r="G21" s="47" t="s">
        <v>24</v>
      </c>
      <c r="H21" s="47" t="s">
        <v>24</v>
      </c>
      <c r="I21" s="47" t="s">
        <v>26</v>
      </c>
      <c r="J21" s="47" t="s">
        <v>24</v>
      </c>
      <c r="K21" s="47" t="s">
        <v>32</v>
      </c>
      <c r="L21" s="48" t="s">
        <v>3</v>
      </c>
      <c r="M21" s="45">
        <f>IF($G21="","",(MAX(VLOOKUP($G21,Listas!$C$1:$F$6,4,0),VLOOKUP($H21,Listas!$C$1:$F$6,4,0),VLOOKUP($I21,Listas!$C$1:$F$6,4,0),VLOOKUP($J21,Listas!$C$1:$F$6,4,0),VLOOKUP($K21,Listas!$E$1:$F$6,2,0),VLOOKUP($L21,Listas!$D$1:$F$6,3,0))))</f>
        <v>5</v>
      </c>
      <c r="N21" s="25">
        <f t="shared" si="0"/>
        <v>20</v>
      </c>
      <c r="O21" s="49" t="s">
        <v>137</v>
      </c>
      <c r="P21" s="54" t="s">
        <v>153</v>
      </c>
    </row>
    <row r="22" spans="1:18" ht="112.5" customHeight="1" x14ac:dyDescent="0.25">
      <c r="A22" s="69">
        <v>15</v>
      </c>
      <c r="B22" s="86" t="s">
        <v>60</v>
      </c>
      <c r="C22" s="81" t="s">
        <v>85</v>
      </c>
      <c r="D22" s="61" t="s">
        <v>14</v>
      </c>
      <c r="E22" s="62" t="s">
        <v>19</v>
      </c>
      <c r="F22" s="25">
        <f>IF($D22="","",MAX(VLOOKUP($D22,Listas!$A$1:$F$6,6,0),(VLOOKUP($E22,Listas!$B$1:$F$6,5,0))))</f>
        <v>5</v>
      </c>
      <c r="G22" s="47" t="s">
        <v>25</v>
      </c>
      <c r="H22" s="47" t="s">
        <v>25</v>
      </c>
      <c r="I22" s="47" t="s">
        <v>26</v>
      </c>
      <c r="J22" s="47" t="s">
        <v>24</v>
      </c>
      <c r="K22" s="47" t="s">
        <v>33</v>
      </c>
      <c r="L22" s="48" t="s">
        <v>3</v>
      </c>
      <c r="M22" s="45">
        <f>IF($G22="","",(MAX(VLOOKUP($G22,Listas!$C$1:$F$6,4,0),VLOOKUP($H22,Listas!$C$1:$F$6,4,0),VLOOKUP($I22,Listas!$C$1:$F$6,4,0),VLOOKUP($J22,Listas!$C$1:$F$6,4,0),VLOOKUP($K22,Listas!$E$1:$F$6,2,0),VLOOKUP($L22,Listas!$D$1:$F$6,3,0))))</f>
        <v>5</v>
      </c>
      <c r="N22" s="25">
        <f t="shared" si="0"/>
        <v>25</v>
      </c>
      <c r="O22" s="49" t="s">
        <v>128</v>
      </c>
      <c r="P22" s="54" t="s">
        <v>150</v>
      </c>
    </row>
    <row r="23" spans="1:18" ht="124.5" customHeight="1" x14ac:dyDescent="0.25">
      <c r="A23" s="69">
        <v>16</v>
      </c>
      <c r="B23" s="86" t="s">
        <v>54</v>
      </c>
      <c r="C23" s="73" t="s">
        <v>119</v>
      </c>
      <c r="D23" s="61" t="s">
        <v>14</v>
      </c>
      <c r="E23" s="62" t="s">
        <v>19</v>
      </c>
      <c r="F23" s="25">
        <f>IF($D23="","",MAX(VLOOKUP($D23,Listas!$A$1:$F$6,6,0),(VLOOKUP($E23,Listas!$B$1:$F$6,5,0))))</f>
        <v>5</v>
      </c>
      <c r="G23" s="47" t="s">
        <v>24</v>
      </c>
      <c r="H23" s="47" t="s">
        <v>24</v>
      </c>
      <c r="I23" s="47" t="s">
        <v>25</v>
      </c>
      <c r="J23" s="47" t="s">
        <v>26</v>
      </c>
      <c r="K23" s="83" t="s">
        <v>30</v>
      </c>
      <c r="L23" s="48" t="s">
        <v>1</v>
      </c>
      <c r="M23" s="45">
        <f>IF($G23="","",(MAX(VLOOKUP($G23,Listas!$C$1:$F$6,4,0),VLOOKUP($H23,Listas!$C$1:$F$6,4,0),VLOOKUP($I23,Listas!$C$1:$F$6,4,0),VLOOKUP($J23,Listas!$C$1:$F$6,4,0),VLOOKUP($K23,Listas!$E$1:$F$6,2,0),VLOOKUP($L23,Listas!$D$1:$F$6,3,0))))</f>
        <v>5</v>
      </c>
      <c r="N23" s="25">
        <f t="shared" si="0"/>
        <v>25</v>
      </c>
      <c r="O23" s="49" t="s">
        <v>184</v>
      </c>
      <c r="P23" s="54" t="s">
        <v>149</v>
      </c>
    </row>
    <row r="24" spans="1:18" ht="81" customHeight="1" x14ac:dyDescent="0.25">
      <c r="A24" s="69">
        <v>17</v>
      </c>
      <c r="B24" s="86" t="s">
        <v>50</v>
      </c>
      <c r="C24" s="80" t="s">
        <v>120</v>
      </c>
      <c r="D24" s="61" t="s">
        <v>13</v>
      </c>
      <c r="E24" s="62" t="s">
        <v>19</v>
      </c>
      <c r="F24" s="25">
        <f>IF($D24="","",MAX(VLOOKUP($D24,Listas!$A$1:$F$6,6,0),(VLOOKUP($E24,Listas!$B$1:$F$6,5,0))))</f>
        <v>4</v>
      </c>
      <c r="G24" s="47" t="s">
        <v>24</v>
      </c>
      <c r="H24" s="47" t="s">
        <v>24</v>
      </c>
      <c r="I24" s="47" t="s">
        <v>26</v>
      </c>
      <c r="J24" s="47" t="s">
        <v>24</v>
      </c>
      <c r="K24" s="47" t="s">
        <v>32</v>
      </c>
      <c r="L24" s="48" t="s">
        <v>3</v>
      </c>
      <c r="M24" s="45">
        <f>IF($G24="","",(MAX(VLOOKUP($G24,Listas!$C$1:$F$6,4,0),VLOOKUP($H24,Listas!$C$1:$F$6,4,0),VLOOKUP($I24,Listas!$C$1:$F$6,4,0),VLOOKUP($J24,Listas!$C$1:$F$6,4,0),VLOOKUP($K24,Listas!$E$1:$F$6,2,0),VLOOKUP($L24,Listas!$D$1:$F$6,3,0))))</f>
        <v>5</v>
      </c>
      <c r="N24" s="25">
        <f t="shared" si="0"/>
        <v>20</v>
      </c>
      <c r="O24" s="49" t="s">
        <v>185</v>
      </c>
      <c r="P24" s="54" t="s">
        <v>148</v>
      </c>
    </row>
    <row r="25" spans="1:18" ht="98.25" customHeight="1" x14ac:dyDescent="0.25">
      <c r="A25" s="69">
        <v>18</v>
      </c>
      <c r="B25" s="86" t="s">
        <v>56</v>
      </c>
      <c r="C25" s="79" t="s">
        <v>121</v>
      </c>
      <c r="D25" s="61" t="s">
        <v>13</v>
      </c>
      <c r="E25" s="62" t="s">
        <v>19</v>
      </c>
      <c r="F25" s="25">
        <f>IF($D25="","",MAX(VLOOKUP($D25,Listas!$A$1:$F$6,6,0),(VLOOKUP($E25,Listas!$B$1:$F$6,5,0))))</f>
        <v>4</v>
      </c>
      <c r="G25" s="47" t="s">
        <v>25</v>
      </c>
      <c r="H25" s="47" t="s">
        <v>25</v>
      </c>
      <c r="I25" s="47" t="s">
        <v>24</v>
      </c>
      <c r="J25" s="47" t="s">
        <v>24</v>
      </c>
      <c r="K25" s="83" t="s">
        <v>30</v>
      </c>
      <c r="L25" s="48" t="s">
        <v>3</v>
      </c>
      <c r="M25" s="45">
        <f>IF($G25="","",(MAX(VLOOKUP($G25,Listas!$C$1:$F$6,4,0),VLOOKUP($H25,Listas!$C$1:$F$6,4,0),VLOOKUP($I25,Listas!$C$1:$F$6,4,0),VLOOKUP($J25,Listas!$C$1:$F$6,4,0),VLOOKUP($K25,Listas!$E$1:$F$6,2,0),VLOOKUP($L25,Listas!$D$1:$F$6,3,0))))</f>
        <v>4</v>
      </c>
      <c r="N25" s="25">
        <f t="shared" si="0"/>
        <v>16</v>
      </c>
      <c r="O25" s="49" t="s">
        <v>186</v>
      </c>
      <c r="P25" s="90" t="s">
        <v>147</v>
      </c>
    </row>
    <row r="26" spans="1:18" ht="318" customHeight="1" x14ac:dyDescent="0.25">
      <c r="A26" s="69">
        <v>19</v>
      </c>
      <c r="B26" s="86" t="s">
        <v>55</v>
      </c>
      <c r="C26" s="79" t="s">
        <v>122</v>
      </c>
      <c r="D26" s="61" t="s">
        <v>14</v>
      </c>
      <c r="E26" s="62" t="s">
        <v>19</v>
      </c>
      <c r="F26" s="25">
        <f>IF($D26="","",MAX(VLOOKUP($D26,Listas!$A$1:$F$6,6,0),(VLOOKUP($E26,Listas!$B$1:$F$6,5,0))))</f>
        <v>5</v>
      </c>
      <c r="G26" s="47" t="s">
        <v>25</v>
      </c>
      <c r="H26" s="47" t="s">
        <v>26</v>
      </c>
      <c r="I26" s="47" t="s">
        <v>26</v>
      </c>
      <c r="J26" s="47" t="s">
        <v>24</v>
      </c>
      <c r="K26" s="47" t="s">
        <v>33</v>
      </c>
      <c r="L26" s="48" t="s">
        <v>3</v>
      </c>
      <c r="M26" s="45">
        <f>IF($G26="","",(MAX(VLOOKUP($G26,Listas!$C$1:$F$6,4,0),VLOOKUP($H26,Listas!$C$1:$F$6,4,0),VLOOKUP($I26,Listas!$C$1:$F$6,4,0),VLOOKUP($J26,Listas!$C$1:$F$6,4,0),VLOOKUP($K26,Listas!$E$1:$F$6,2,0),VLOOKUP($L26,Listas!$D$1:$F$6,3,0))))</f>
        <v>5</v>
      </c>
      <c r="N26" s="25">
        <f t="shared" si="0"/>
        <v>25</v>
      </c>
      <c r="O26" s="49" t="s">
        <v>158</v>
      </c>
      <c r="P26" s="54" t="s">
        <v>159</v>
      </c>
    </row>
    <row r="27" spans="1:18" ht="137.25" customHeight="1" x14ac:dyDescent="0.25">
      <c r="A27" s="69">
        <v>20</v>
      </c>
      <c r="B27" s="86" t="s">
        <v>63</v>
      </c>
      <c r="C27" s="79" t="s">
        <v>123</v>
      </c>
      <c r="D27" s="61" t="s">
        <v>13</v>
      </c>
      <c r="E27" s="62" t="s">
        <v>19</v>
      </c>
      <c r="F27" s="25">
        <f>IF($D27="","",MAX(VLOOKUP($D27,Listas!$A$1:$F$6,6,0),(VLOOKUP($E27,Listas!$B$1:$F$6,5,0))))</f>
        <v>4</v>
      </c>
      <c r="G27" s="47" t="s">
        <v>25</v>
      </c>
      <c r="H27" s="47" t="s">
        <v>26</v>
      </c>
      <c r="I27" s="47" t="s">
        <v>26</v>
      </c>
      <c r="J27" s="47" t="s">
        <v>24</v>
      </c>
      <c r="K27" s="47" t="s">
        <v>33</v>
      </c>
      <c r="L27" s="48" t="s">
        <v>3</v>
      </c>
      <c r="M27" s="45">
        <f>IF($G27="","",(MAX(VLOOKUP($G27,Listas!$C$1:$F$6,4,0),VLOOKUP($H27,Listas!$C$1:$F$6,4,0),VLOOKUP($I27,Listas!$C$1:$F$6,4,0),VLOOKUP($J27,Listas!$C$1:$F$6,4,0),VLOOKUP($K27,Listas!$E$1:$F$6,2,0),VLOOKUP($L27,Listas!$D$1:$F$6,3,0))))</f>
        <v>5</v>
      </c>
      <c r="N27" s="25">
        <f t="shared" si="0"/>
        <v>20</v>
      </c>
      <c r="O27" s="49" t="s">
        <v>138</v>
      </c>
      <c r="P27" s="54" t="s">
        <v>155</v>
      </c>
    </row>
    <row r="28" spans="1:18" ht="123.75" customHeight="1" x14ac:dyDescent="0.25">
      <c r="A28" s="69">
        <v>21</v>
      </c>
      <c r="B28" s="86" t="s">
        <v>63</v>
      </c>
      <c r="C28" s="76" t="s">
        <v>124</v>
      </c>
      <c r="D28" s="61" t="s">
        <v>12</v>
      </c>
      <c r="E28" s="62" t="s">
        <v>16</v>
      </c>
      <c r="F28" s="25">
        <f>IF($D28="","",MAX(VLOOKUP($D28,Listas!$A$1:$F$6,6,0),(VLOOKUP($E28,Listas!$B$1:$F$6,5,0))))</f>
        <v>3</v>
      </c>
      <c r="G28" s="47" t="s">
        <v>23</v>
      </c>
      <c r="H28" s="47" t="s">
        <v>24</v>
      </c>
      <c r="I28" s="47" t="s">
        <v>25</v>
      </c>
      <c r="J28" s="47" t="s">
        <v>26</v>
      </c>
      <c r="K28" s="47" t="s">
        <v>32</v>
      </c>
      <c r="L28" s="48" t="s">
        <v>3</v>
      </c>
      <c r="M28" s="45">
        <f>IF($G28="","",(MAX(VLOOKUP($G28,Listas!$C$1:$F$6,4,0),VLOOKUP($H28,Listas!$C$1:$F$6,4,0),VLOOKUP($I28,Listas!$C$1:$F$6,4,0),VLOOKUP($J28,Listas!$C$1:$F$6,4,0),VLOOKUP($K28,Listas!$E$1:$F$6,2,0),VLOOKUP($L28,Listas!$D$1:$F$6,3,0))))</f>
        <v>5</v>
      </c>
      <c r="N28" s="25">
        <f t="shared" si="0"/>
        <v>15</v>
      </c>
      <c r="O28" s="49" t="s">
        <v>187</v>
      </c>
      <c r="P28" s="54" t="s">
        <v>156</v>
      </c>
    </row>
    <row r="29" spans="1:18" ht="124.5" customHeight="1" x14ac:dyDescent="0.25">
      <c r="A29" s="69">
        <v>22</v>
      </c>
      <c r="B29" s="86" t="s">
        <v>55</v>
      </c>
      <c r="C29" s="76" t="s">
        <v>125</v>
      </c>
      <c r="D29" s="61" t="s">
        <v>13</v>
      </c>
      <c r="E29" s="62" t="s">
        <v>18</v>
      </c>
      <c r="F29" s="25">
        <f>IF($D29="","",MAX(VLOOKUP($D29,Listas!$A$1:$F$6,6,0),(VLOOKUP($E29,Listas!$B$1:$F$6,5,0))))</f>
        <v>4</v>
      </c>
      <c r="G29" s="47" t="s">
        <v>24</v>
      </c>
      <c r="H29" s="47" t="s">
        <v>25</v>
      </c>
      <c r="I29" s="47" t="s">
        <v>25</v>
      </c>
      <c r="J29" s="47" t="s">
        <v>23</v>
      </c>
      <c r="K29" s="83" t="s">
        <v>32</v>
      </c>
      <c r="L29" s="48" t="s">
        <v>3</v>
      </c>
      <c r="M29" s="45">
        <f>IF($G29="","",(MAX(VLOOKUP($G29,Listas!$C$1:$F$6,4,0),VLOOKUP($H29,Listas!$C$1:$F$6,4,0),VLOOKUP($I29,Listas!$C$1:$F$6,4,0),VLOOKUP($J29,Listas!$C$1:$F$6,4,0),VLOOKUP($K29,Listas!$E$1:$F$6,2,0),VLOOKUP($L29,Listas!$D$1:$F$6,3,0))))</f>
        <v>4</v>
      </c>
      <c r="N29" s="25">
        <f t="shared" si="0"/>
        <v>16</v>
      </c>
      <c r="O29" s="49" t="s">
        <v>154</v>
      </c>
      <c r="P29" s="54" t="s">
        <v>157</v>
      </c>
    </row>
    <row r="30" spans="1:18" ht="197.25" customHeight="1" thickBot="1" x14ac:dyDescent="0.3">
      <c r="A30" s="69">
        <v>23</v>
      </c>
      <c r="B30" s="87" t="s">
        <v>55</v>
      </c>
      <c r="C30" s="78" t="s">
        <v>89</v>
      </c>
      <c r="D30" s="64" t="s">
        <v>14</v>
      </c>
      <c r="E30" s="65" t="s">
        <v>19</v>
      </c>
      <c r="F30" s="29">
        <f>IF($D30="","",MAX(VLOOKUP($D30,Listas!$A$1:$F$6,6,0),(VLOOKUP($E30,Listas!$B$1:$F$6,5,0))))</f>
        <v>5</v>
      </c>
      <c r="G30" s="30" t="s">
        <v>24</v>
      </c>
      <c r="H30" s="30" t="s">
        <v>23</v>
      </c>
      <c r="I30" s="30" t="s">
        <v>24</v>
      </c>
      <c r="J30" s="30" t="s">
        <v>26</v>
      </c>
      <c r="K30" s="30" t="s">
        <v>33</v>
      </c>
      <c r="L30" s="43" t="s">
        <v>1</v>
      </c>
      <c r="M30" s="46">
        <f>IF($G30="","",(MAX(VLOOKUP($G30,Listas!$C$1:$F$6,4,0),VLOOKUP($H30,Listas!$C$1:$F$6,4,0),VLOOKUP($I30,Listas!$C$1:$F$6,4,0),VLOOKUP($J30,Listas!$C$1:$F$6,4,0),VLOOKUP($K30,Listas!$E$1:$F$6,2,0),VLOOKUP($L30,Listas!$D$1:$F$6,3,0))))</f>
        <v>5</v>
      </c>
      <c r="N30" s="29">
        <f t="shared" si="0"/>
        <v>25</v>
      </c>
      <c r="O30" s="33" t="s">
        <v>188</v>
      </c>
      <c r="P30" s="55" t="s">
        <v>160</v>
      </c>
    </row>
    <row r="31" spans="1:18" ht="54.75" customHeight="1" x14ac:dyDescent="0.25">
      <c r="B31" s="128" t="s">
        <v>68</v>
      </c>
      <c r="C31" s="128"/>
      <c r="D31" s="128"/>
      <c r="E31" s="128"/>
      <c r="M31" s="53" t="str">
        <f>IF($G31="","",(MAX(VLOOKUP($G31,Listas!$C$1:$F$6,4,0),VLOOKUP($H31,Listas!$C$1:$F$6,4,0),VLOOKUP($I31,Listas!$C$1:$F$6,4,0),VLOOKUP($J31,Listas!$C$1:$F$6,4,0),VLOOKUP($K31,Listas!$E$1:$F$6,2,0),VLOOKUP($L31,Listas!$D$1:$F$6,3,0))))</f>
        <v/>
      </c>
      <c r="N31" s="53" t="str">
        <f t="shared" si="0"/>
        <v/>
      </c>
    </row>
    <row r="33" spans="2:40" x14ac:dyDescent="0.25">
      <c r="B33" s="34"/>
    </row>
    <row r="34" spans="2:40" x14ac:dyDescent="0.25">
      <c r="B34" s="34"/>
    </row>
    <row r="35" spans="2:40" x14ac:dyDescent="0.25">
      <c r="B35" s="36"/>
      <c r="C35" s="37"/>
      <c r="D35" s="38"/>
      <c r="E35" s="37"/>
      <c r="F35" s="37"/>
      <c r="G35" s="37"/>
      <c r="H35" s="37"/>
      <c r="I35" s="37"/>
      <c r="J35" s="37"/>
      <c r="K35" s="37"/>
      <c r="L35" s="37"/>
      <c r="M35" s="37"/>
      <c r="N35" s="37"/>
      <c r="O35" s="39"/>
    </row>
    <row r="36" spans="2:40" x14ac:dyDescent="0.25">
      <c r="B36" s="36"/>
      <c r="C36" s="37"/>
      <c r="D36" s="38"/>
      <c r="E36" s="37"/>
      <c r="F36" s="37"/>
      <c r="G36" s="37"/>
      <c r="H36" s="37"/>
      <c r="I36" s="37"/>
      <c r="J36" s="37"/>
      <c r="K36" s="37"/>
      <c r="L36" s="37"/>
      <c r="M36" s="37"/>
      <c r="N36" s="37"/>
      <c r="O36" s="39"/>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2:40" x14ac:dyDescent="0.25">
      <c r="B37" s="36"/>
      <c r="C37" s="37"/>
      <c r="D37" s="38"/>
      <c r="E37" s="37"/>
      <c r="F37" s="37"/>
      <c r="G37" s="37"/>
      <c r="H37" s="37"/>
      <c r="I37" s="37"/>
      <c r="J37" s="37"/>
      <c r="K37" s="37"/>
      <c r="L37" s="37"/>
      <c r="M37" s="37"/>
      <c r="N37" s="37"/>
      <c r="O37" s="39"/>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2:40" x14ac:dyDescent="0.25">
      <c r="B38" s="36"/>
      <c r="C38" s="37"/>
      <c r="D38" s="38"/>
      <c r="E38" s="37"/>
      <c r="F38" s="37"/>
      <c r="G38" s="37"/>
      <c r="H38" s="37"/>
      <c r="I38" s="37"/>
      <c r="J38" s="37"/>
      <c r="K38" s="37"/>
      <c r="L38" s="37"/>
      <c r="M38" s="37"/>
      <c r="N38" s="37"/>
      <c r="O38" s="39"/>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2:40" x14ac:dyDescent="0.25">
      <c r="B39" s="36"/>
      <c r="C39" s="37"/>
      <c r="D39" s="38"/>
      <c r="E39" s="37"/>
      <c r="F39" s="37"/>
      <c r="G39" s="37"/>
      <c r="H39" s="37"/>
      <c r="I39" s="37"/>
      <c r="J39" s="37"/>
      <c r="K39" s="37"/>
      <c r="L39" s="37"/>
      <c r="M39" s="37"/>
      <c r="N39" s="37"/>
      <c r="O39" s="39"/>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row r="40" spans="2:40" x14ac:dyDescent="0.25">
      <c r="B40" s="36"/>
      <c r="C40" s="37"/>
      <c r="D40" s="38"/>
      <c r="E40" s="37"/>
      <c r="F40" s="37"/>
      <c r="G40" s="37"/>
      <c r="H40" s="37"/>
      <c r="I40" s="37"/>
      <c r="J40" s="37"/>
      <c r="K40" s="37"/>
      <c r="L40" s="37"/>
      <c r="M40" s="37"/>
      <c r="N40" s="37"/>
      <c r="O40" s="39"/>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row>
    <row r="41" spans="2:40" x14ac:dyDescent="0.25">
      <c r="B41" s="36"/>
      <c r="C41" s="37"/>
      <c r="D41" s="38"/>
      <c r="E41" s="37"/>
      <c r="F41" s="37"/>
      <c r="G41" s="37"/>
      <c r="H41" s="37"/>
      <c r="I41" s="37"/>
      <c r="J41" s="37"/>
      <c r="K41" s="37"/>
      <c r="L41" s="37"/>
      <c r="M41" s="37"/>
      <c r="N41" s="37"/>
      <c r="O41" s="39"/>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row>
    <row r="42" spans="2:40" x14ac:dyDescent="0.25">
      <c r="B42" s="36"/>
      <c r="C42" s="37"/>
      <c r="D42" s="38"/>
      <c r="E42" s="37"/>
      <c r="F42" s="37"/>
      <c r="G42" s="37"/>
      <c r="H42" s="37"/>
      <c r="I42" s="37"/>
      <c r="J42" s="37"/>
      <c r="K42" s="37"/>
      <c r="L42" s="37"/>
      <c r="M42" s="37"/>
      <c r="N42" s="37"/>
      <c r="O42" s="39"/>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row>
    <row r="43" spans="2:40" x14ac:dyDescent="0.25">
      <c r="B43" s="36"/>
      <c r="C43" s="37"/>
      <c r="D43" s="38"/>
      <c r="E43" s="37"/>
      <c r="F43" s="37"/>
      <c r="G43" s="37"/>
      <c r="H43" s="37"/>
      <c r="I43" s="37"/>
      <c r="J43" s="37"/>
      <c r="K43" s="37"/>
      <c r="L43" s="37"/>
      <c r="M43" s="37"/>
      <c r="N43" s="37"/>
      <c r="O43" s="39"/>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row>
    <row r="44" spans="2:40" x14ac:dyDescent="0.25">
      <c r="B44" s="36"/>
      <c r="C44" s="37"/>
      <c r="D44" s="38"/>
      <c r="E44" s="37"/>
      <c r="F44" s="37"/>
      <c r="G44" s="37"/>
      <c r="H44" s="37"/>
      <c r="I44" s="37"/>
      <c r="J44" s="37"/>
      <c r="K44" s="37"/>
      <c r="L44" s="37"/>
      <c r="M44" s="37"/>
      <c r="N44" s="37"/>
      <c r="O44" s="39"/>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row>
    <row r="45" spans="2:40" x14ac:dyDescent="0.25">
      <c r="B45" s="36"/>
      <c r="C45" s="37"/>
      <c r="D45" s="38"/>
      <c r="E45" s="37"/>
      <c r="F45" s="37"/>
      <c r="G45" s="37"/>
      <c r="H45" s="37"/>
      <c r="I45" s="37"/>
      <c r="J45" s="37"/>
      <c r="K45" s="37"/>
      <c r="L45" s="37"/>
      <c r="M45" s="37"/>
      <c r="N45" s="37"/>
      <c r="O45" s="39"/>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row>
    <row r="46" spans="2:40" x14ac:dyDescent="0.25">
      <c r="B46" s="36"/>
      <c r="C46" s="37"/>
      <c r="D46" s="38"/>
      <c r="E46" s="37"/>
      <c r="F46" s="37"/>
      <c r="G46" s="37"/>
      <c r="H46" s="37"/>
      <c r="I46" s="37"/>
      <c r="J46" s="37"/>
      <c r="K46" s="37"/>
      <c r="L46" s="37"/>
      <c r="M46" s="37"/>
      <c r="N46" s="37"/>
      <c r="O46" s="39"/>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row>
    <row r="47" spans="2:40" x14ac:dyDescent="0.25">
      <c r="B47" s="36"/>
      <c r="C47" s="37"/>
      <c r="D47" s="38"/>
      <c r="E47" s="37"/>
      <c r="F47" s="37"/>
      <c r="G47" s="37"/>
      <c r="H47" s="37"/>
      <c r="I47" s="37"/>
      <c r="J47" s="37"/>
      <c r="K47" s="37"/>
      <c r="L47" s="37"/>
      <c r="M47" s="37"/>
      <c r="N47" s="37"/>
      <c r="O47" s="39"/>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row>
    <row r="48" spans="2:40" x14ac:dyDescent="0.25">
      <c r="B48" s="36"/>
      <c r="C48" s="37"/>
      <c r="D48" s="38"/>
      <c r="E48" s="37"/>
      <c r="F48" s="37"/>
      <c r="G48" s="37"/>
      <c r="H48" s="37"/>
      <c r="I48" s="37"/>
      <c r="J48" s="37"/>
      <c r="K48" s="37"/>
      <c r="L48" s="37"/>
      <c r="M48" s="37"/>
      <c r="N48" s="37"/>
      <c r="O48" s="39"/>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row>
    <row r="49" spans="2:40" x14ac:dyDescent="0.25">
      <c r="B49" s="36"/>
      <c r="C49" s="37"/>
      <c r="D49" s="38"/>
      <c r="E49" s="37"/>
      <c r="F49" s="37"/>
      <c r="G49" s="37"/>
      <c r="H49" s="37"/>
      <c r="I49" s="37"/>
      <c r="J49" s="37"/>
      <c r="K49" s="37"/>
      <c r="L49" s="37"/>
      <c r="M49" s="37"/>
      <c r="N49" s="37"/>
      <c r="O49" s="39"/>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row>
    <row r="50" spans="2:40" x14ac:dyDescent="0.25">
      <c r="B50" s="36"/>
      <c r="C50" s="37"/>
      <c r="D50" s="38"/>
      <c r="E50" s="37"/>
      <c r="F50" s="37"/>
      <c r="G50" s="37"/>
      <c r="H50" s="37"/>
      <c r="I50" s="37"/>
      <c r="J50" s="37"/>
      <c r="K50" s="37"/>
      <c r="L50" s="37"/>
      <c r="M50" s="37"/>
      <c r="N50" s="37"/>
      <c r="O50" s="39"/>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row>
    <row r="51" spans="2:40" x14ac:dyDescent="0.25">
      <c r="B51" s="36"/>
      <c r="C51" s="37"/>
      <c r="D51" s="38"/>
      <c r="E51" s="37"/>
      <c r="F51" s="37"/>
      <c r="G51" s="37"/>
      <c r="H51" s="37"/>
      <c r="I51" s="37"/>
      <c r="J51" s="37"/>
      <c r="K51" s="37"/>
      <c r="L51" s="37"/>
      <c r="M51" s="37"/>
      <c r="N51" s="37"/>
      <c r="O51" s="39"/>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sheetData>
  <sheetProtection selectLockedCells="1"/>
  <mergeCells count="15">
    <mergeCell ref="M6:M7"/>
    <mergeCell ref="N6:N7"/>
    <mergeCell ref="O6:O7"/>
    <mergeCell ref="P6:P7"/>
    <mergeCell ref="B31:E31"/>
    <mergeCell ref="B6:B7"/>
    <mergeCell ref="C6:C7"/>
    <mergeCell ref="D6:E6"/>
    <mergeCell ref="F6:F7"/>
    <mergeCell ref="G6:L6"/>
    <mergeCell ref="B3:C4"/>
    <mergeCell ref="D3:N3"/>
    <mergeCell ref="O3:P3"/>
    <mergeCell ref="D4:N4"/>
    <mergeCell ref="O4:P4"/>
  </mergeCells>
  <conditionalFormatting sqref="N8:N31">
    <cfRule type="cellIs" dxfId="5" priority="2" stopIfTrue="1" operator="lessThan">
      <formula>0</formula>
    </cfRule>
    <cfRule type="cellIs" priority="3" stopIfTrue="1" operator="equal">
      <formula>""</formula>
    </cfRule>
  </conditionalFormatting>
  <conditionalFormatting sqref="O8:O10 O12:O30">
    <cfRule type="expression" dxfId="4" priority="1">
      <formula>$N8&lt;#REF!</formula>
    </cfRule>
  </conditionalFormatting>
  <conditionalFormatting sqref="N8:N31">
    <cfRule type="cellIs" dxfId="3" priority="4" stopIfTrue="1" operator="greaterThanOrEqual">
      <formula>#REF!</formula>
    </cfRule>
  </conditionalFormatting>
  <dataValidations count="7">
    <dataValidation type="list" allowBlank="1" showErrorMessage="1" errorTitle="Error" error="Please select an option from the drop down list." sqref="L8:L30">
      <formula1>correcion</formula1>
    </dataValidation>
    <dataValidation type="list" allowBlank="1" showErrorMessage="1" errorTitle="Error" error="Please select an option from the drop down list." sqref="K8:K30">
      <formula1>reputacion</formula1>
    </dataValidation>
    <dataValidation type="list" allowBlank="1" showErrorMessage="1" errorTitle="Error" error="Please select an option from the drop down list." sqref="G8:J30">
      <formula1>potencia</formula1>
    </dataValidation>
    <dataValidation type="list" allowBlank="1" showErrorMessage="1" errorTitle="Error" error="Please select an option from the drop down list." sqref="E8:E30">
      <formula1>ocurrencias</formula1>
    </dataValidation>
    <dataValidation type="list" allowBlank="1" showErrorMessage="1" errorTitle="Error" error="Please select an option from the drop down list." sqref="D8:D30">
      <formula1>Probabilidad</formula1>
    </dataValidation>
    <dataValidation type="list" allowBlank="1" showInputMessage="1" showErrorMessage="1" sqref="B8:B30">
      <formula1>Procesos</formula1>
    </dataValidation>
    <dataValidation allowBlank="1" showErrorMessage="1" errorTitle="Error" error="Please select an option from the drop down list." sqref="F8:F30 M8:M31"/>
  </dataValidations>
  <printOptions horizontalCentered="1" headings="1"/>
  <pageMargins left="0.70866141732283472" right="0" top="0.35433070866141736" bottom="0.35433070866141736" header="0.31496062992125984" footer="0.31496062992125984"/>
  <pageSetup paperSize="11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
  <sheetViews>
    <sheetView showGridLines="0" topLeftCell="A7" zoomScale="90" zoomScaleNormal="90" workbookViewId="0">
      <selection activeCell="M6" sqref="M6:M7"/>
    </sheetView>
  </sheetViews>
  <sheetFormatPr baseColWidth="10" defaultColWidth="9.140625" defaultRowHeight="15" x14ac:dyDescent="0.25"/>
  <cols>
    <col min="1" max="1" width="3.5703125" style="18" customWidth="1"/>
    <col min="2" max="2" width="17" style="20" customWidth="1"/>
    <col min="3" max="3" width="18.85546875" style="17" customWidth="1"/>
    <col min="4" max="4" width="13.85546875" style="21" customWidth="1"/>
    <col min="5" max="5" width="13.140625" style="17" customWidth="1"/>
    <col min="6" max="6" width="10.85546875" style="17" customWidth="1"/>
    <col min="7" max="7" width="11.5703125" style="17" customWidth="1"/>
    <col min="8" max="8" width="11.85546875" style="17" customWidth="1"/>
    <col min="9" max="9" width="12.140625" style="17" customWidth="1"/>
    <col min="10" max="10" width="12" style="17" customWidth="1"/>
    <col min="11" max="11" width="13" style="17" customWidth="1"/>
    <col min="12" max="12" width="15.140625" style="17" customWidth="1"/>
    <col min="13" max="13" width="9.85546875" style="17" customWidth="1"/>
    <col min="14" max="14" width="11.28515625" style="17" customWidth="1"/>
    <col min="15" max="15" width="24.28515625" style="18" customWidth="1"/>
    <col min="16" max="16" width="40.7109375" style="18" customWidth="1"/>
    <col min="17" max="16384" width="9.140625" style="18"/>
  </cols>
  <sheetData>
    <row r="1" spans="1:18" ht="6.75" customHeight="1" x14ac:dyDescent="0.25"/>
    <row r="2" spans="1:18" ht="6" customHeight="1" thickBot="1" x14ac:dyDescent="0.3"/>
    <row r="3" spans="1:18" s="16" customFormat="1" ht="31.5" customHeight="1" thickBot="1" x14ac:dyDescent="0.3">
      <c r="B3" s="139"/>
      <c r="C3" s="140"/>
      <c r="D3" s="143" t="s">
        <v>69</v>
      </c>
      <c r="E3" s="144"/>
      <c r="F3" s="144"/>
      <c r="G3" s="144"/>
      <c r="H3" s="144"/>
      <c r="I3" s="144"/>
      <c r="J3" s="144"/>
      <c r="K3" s="144"/>
      <c r="L3" s="144"/>
      <c r="M3" s="144"/>
      <c r="N3" s="145"/>
      <c r="O3" s="146" t="s">
        <v>62</v>
      </c>
      <c r="P3" s="147"/>
    </row>
    <row r="4" spans="1:18" s="16" customFormat="1" ht="34.5" customHeight="1" thickBot="1" x14ac:dyDescent="0.3">
      <c r="B4" s="141"/>
      <c r="C4" s="142"/>
      <c r="D4" s="148" t="s">
        <v>107</v>
      </c>
      <c r="E4" s="149"/>
      <c r="F4" s="149"/>
      <c r="G4" s="149"/>
      <c r="H4" s="149"/>
      <c r="I4" s="149"/>
      <c r="J4" s="149"/>
      <c r="K4" s="149"/>
      <c r="L4" s="149"/>
      <c r="M4" s="149"/>
      <c r="N4" s="150"/>
      <c r="O4" s="146" t="s">
        <v>61</v>
      </c>
      <c r="P4" s="147"/>
    </row>
    <row r="5" spans="1:18" ht="13.5" customHeight="1" thickBot="1" x14ac:dyDescent="0.3"/>
    <row r="6" spans="1:18" ht="32.25" customHeight="1" x14ac:dyDescent="0.25">
      <c r="B6" s="129" t="s">
        <v>4</v>
      </c>
      <c r="C6" s="131" t="s">
        <v>5</v>
      </c>
      <c r="D6" s="133" t="s">
        <v>6</v>
      </c>
      <c r="E6" s="134"/>
      <c r="F6" s="135" t="s">
        <v>66</v>
      </c>
      <c r="G6" s="137" t="s">
        <v>37</v>
      </c>
      <c r="H6" s="138"/>
      <c r="I6" s="138"/>
      <c r="J6" s="138"/>
      <c r="K6" s="138"/>
      <c r="L6" s="138"/>
      <c r="M6" s="119" t="s">
        <v>46</v>
      </c>
      <c r="N6" s="121" t="s">
        <v>70</v>
      </c>
      <c r="O6" s="123" t="str">
        <f>Listas!Q1</f>
        <v>Plan de Seguimiento de Oportunidades
(Sugerido por factor Opor. &gt; 8)
Puede hacer referencia a un documento externo de planificación</v>
      </c>
      <c r="P6" s="125" t="s">
        <v>91</v>
      </c>
    </row>
    <row r="7" spans="1:18" s="19" customFormat="1" ht="76.5" customHeight="1" thickBot="1" x14ac:dyDescent="0.3">
      <c r="B7" s="130"/>
      <c r="C7" s="132"/>
      <c r="D7" s="22" t="s">
        <v>7</v>
      </c>
      <c r="E7" s="22" t="s">
        <v>8</v>
      </c>
      <c r="F7" s="136"/>
      <c r="G7" s="23" t="s">
        <v>92</v>
      </c>
      <c r="H7" s="22" t="s">
        <v>65</v>
      </c>
      <c r="I7" s="22" t="s">
        <v>67</v>
      </c>
      <c r="J7" s="22" t="s">
        <v>34</v>
      </c>
      <c r="K7" s="22" t="s">
        <v>64</v>
      </c>
      <c r="L7" s="40" t="s">
        <v>35</v>
      </c>
      <c r="M7" s="120"/>
      <c r="N7" s="122"/>
      <c r="O7" s="124"/>
      <c r="P7" s="126"/>
    </row>
    <row r="8" spans="1:18" ht="90" customHeight="1" x14ac:dyDescent="0.25">
      <c r="A8" s="69">
        <v>1</v>
      </c>
      <c r="B8" s="70" t="s">
        <v>48</v>
      </c>
      <c r="C8" s="71" t="s">
        <v>72</v>
      </c>
      <c r="D8" s="57" t="s">
        <v>13</v>
      </c>
      <c r="E8" s="58" t="s">
        <v>19</v>
      </c>
      <c r="F8" s="27">
        <f>IF($D8="","",MAX(VLOOKUP($D8,Listas!$A$1:$F$6,6,0),(VLOOKUP($E8,Listas!$B$1:$F$6,5,0))))</f>
        <v>4</v>
      </c>
      <c r="G8" s="28" t="s">
        <v>23</v>
      </c>
      <c r="H8" s="28" t="s">
        <v>25</v>
      </c>
      <c r="I8" s="28" t="s">
        <v>23</v>
      </c>
      <c r="J8" s="28" t="s">
        <v>24</v>
      </c>
      <c r="K8" s="28" t="s">
        <v>32</v>
      </c>
      <c r="L8" s="41" t="s">
        <v>3</v>
      </c>
      <c r="M8" s="44">
        <f>IF($G8="","",(MAX(VLOOKUP($G8,Listas!$C$1:$F$6,4,0),VLOOKUP($H8,Listas!$C$1:$F$6,4,0),VLOOKUP($I8,Listas!$C$1:$F$6,4,0),VLOOKUP($J8,Listas!$C$1:$F$6,4,0),VLOOKUP($K8,Listas!$E$1:$F$6,2,0),VLOOKUP($L8,Listas!$D$1:$F$6,3,0))))</f>
        <v>4</v>
      </c>
      <c r="N8" s="27">
        <f t="shared" ref="N8:N19" si="0">IF($D8="","",$F8*$M8)</f>
        <v>16</v>
      </c>
      <c r="O8" s="31" t="s">
        <v>71</v>
      </c>
      <c r="P8" s="50" t="s">
        <v>100</v>
      </c>
    </row>
    <row r="9" spans="1:18" ht="219.75" customHeight="1" x14ac:dyDescent="0.25">
      <c r="A9" s="69">
        <v>2</v>
      </c>
      <c r="B9" s="72" t="s">
        <v>63</v>
      </c>
      <c r="C9" s="73" t="s">
        <v>73</v>
      </c>
      <c r="D9" s="59" t="s">
        <v>13</v>
      </c>
      <c r="E9" s="60" t="s">
        <v>16</v>
      </c>
      <c r="F9" s="25">
        <f>IF($D9="","",MAX(VLOOKUP($D9,Listas!$A$1:$F$6,6,0),(VLOOKUP($E9,Listas!$B$1:$F$6,5,0))))</f>
        <v>4</v>
      </c>
      <c r="G9" s="26" t="s">
        <v>26</v>
      </c>
      <c r="H9" s="26" t="s">
        <v>26</v>
      </c>
      <c r="I9" s="26" t="s">
        <v>25</v>
      </c>
      <c r="J9" s="26" t="s">
        <v>24</v>
      </c>
      <c r="K9" s="26" t="s">
        <v>33</v>
      </c>
      <c r="L9" s="42" t="s">
        <v>3</v>
      </c>
      <c r="M9" s="45">
        <f>IF($G9="","",(MAX(VLOOKUP($G9,Listas!$C$1:$F$6,4,0),VLOOKUP($H9,Listas!$C$1:$F$6,4,0),VLOOKUP($I9,Listas!$C$1:$F$6,4,0),VLOOKUP($J9,Listas!$C$1:$F$6,4,0),VLOOKUP($K9,Listas!$E$1:$F$6,2,0),VLOOKUP($L9,Listas!$D$1:$F$6,3,0))))</f>
        <v>5</v>
      </c>
      <c r="N9" s="25">
        <f t="shared" si="0"/>
        <v>20</v>
      </c>
      <c r="O9" s="32" t="s">
        <v>76</v>
      </c>
      <c r="P9" s="51" t="s">
        <v>95</v>
      </c>
    </row>
    <row r="10" spans="1:18" ht="84.75" customHeight="1" x14ac:dyDescent="0.25">
      <c r="A10" s="69">
        <v>3</v>
      </c>
      <c r="B10" s="72" t="s">
        <v>63</v>
      </c>
      <c r="C10" s="56" t="s">
        <v>74</v>
      </c>
      <c r="D10" s="59" t="s">
        <v>14</v>
      </c>
      <c r="E10" s="60" t="s">
        <v>19</v>
      </c>
      <c r="F10" s="25">
        <f>IF($D10="","",MAX(VLOOKUP($D10,Listas!$A$1:$F$6,6,0),(VLOOKUP($E10,Listas!$B$1:$F$6,5,0))))</f>
        <v>5</v>
      </c>
      <c r="G10" s="26" t="s">
        <v>25</v>
      </c>
      <c r="H10" s="26" t="s">
        <v>23</v>
      </c>
      <c r="I10" s="26" t="s">
        <v>25</v>
      </c>
      <c r="J10" s="26" t="s">
        <v>23</v>
      </c>
      <c r="K10" s="26" t="s">
        <v>33</v>
      </c>
      <c r="L10" s="42" t="s">
        <v>3</v>
      </c>
      <c r="M10" s="45">
        <f>IF($G10="","",(MAX(VLOOKUP($G10,Listas!$C$1:$F$6,4,0),VLOOKUP($H10,Listas!$C$1:$F$6,4,0),VLOOKUP($I10,Listas!$C$1:$F$6,4,0),VLOOKUP($J10,Listas!$C$1:$F$6,4,0),VLOOKUP($K10,Listas!$E$1:$F$6,2,0),VLOOKUP($L10,Listas!$D$1:$F$6,3,0))))</f>
        <v>5</v>
      </c>
      <c r="N10" s="25">
        <f t="shared" si="0"/>
        <v>25</v>
      </c>
      <c r="O10" s="32" t="s">
        <v>93</v>
      </c>
      <c r="P10" s="51" t="s">
        <v>101</v>
      </c>
    </row>
    <row r="11" spans="1:18" ht="116.25" customHeight="1" x14ac:dyDescent="0.25">
      <c r="A11" s="69">
        <v>4</v>
      </c>
      <c r="B11" s="72" t="s">
        <v>63</v>
      </c>
      <c r="C11" s="56" t="s">
        <v>77</v>
      </c>
      <c r="D11" s="59" t="s">
        <v>14</v>
      </c>
      <c r="E11" s="60" t="s">
        <v>19</v>
      </c>
      <c r="F11" s="25">
        <f>IF($D11="","",MAX(VLOOKUP($D11,Listas!$A$1:$F$6,6,0),(VLOOKUP($E11,Listas!$B$1:$F$6,5,0))))</f>
        <v>5</v>
      </c>
      <c r="G11" s="26" t="s">
        <v>26</v>
      </c>
      <c r="H11" s="26" t="s">
        <v>25</v>
      </c>
      <c r="I11" s="26" t="s">
        <v>25</v>
      </c>
      <c r="J11" s="26" t="s">
        <v>23</v>
      </c>
      <c r="K11" s="26" t="s">
        <v>33</v>
      </c>
      <c r="L11" s="42" t="s">
        <v>3</v>
      </c>
      <c r="M11" s="45">
        <f>IF($G11="","",(MAX(VLOOKUP($G11,Listas!$C$1:$F$6,4,0),VLOOKUP($H11,Listas!$C$1:$F$6,4,0),VLOOKUP($I11,Listas!$C$1:$F$6,4,0),VLOOKUP($J11,Listas!$C$1:$F$6,4,0),VLOOKUP($K11,Listas!$E$1:$F$6,2,0),VLOOKUP($L11,Listas!$D$1:$F$6,3,0))))</f>
        <v>5</v>
      </c>
      <c r="N11" s="25">
        <f t="shared" si="0"/>
        <v>25</v>
      </c>
      <c r="O11" s="32" t="s">
        <v>80</v>
      </c>
      <c r="P11" s="52" t="s">
        <v>102</v>
      </c>
    </row>
    <row r="12" spans="1:18" ht="125.25" customHeight="1" x14ac:dyDescent="0.25">
      <c r="A12" s="69">
        <v>5</v>
      </c>
      <c r="B12" s="72" t="s">
        <v>60</v>
      </c>
      <c r="C12" s="56" t="s">
        <v>78</v>
      </c>
      <c r="D12" s="59" t="s">
        <v>13</v>
      </c>
      <c r="E12" s="60" t="s">
        <v>20</v>
      </c>
      <c r="F12" s="25">
        <f>IF($D12="","",MAX(VLOOKUP($D12,Listas!$A$1:$F$6,6,0),(VLOOKUP($E12,Listas!$B$1:$F$6,5,0))))</f>
        <v>5</v>
      </c>
      <c r="G12" s="26" t="s">
        <v>26</v>
      </c>
      <c r="H12" s="26" t="s">
        <v>24</v>
      </c>
      <c r="I12" s="26" t="s">
        <v>26</v>
      </c>
      <c r="J12" s="26" t="s">
        <v>23</v>
      </c>
      <c r="K12" s="26" t="s">
        <v>33</v>
      </c>
      <c r="L12" s="42" t="s">
        <v>3</v>
      </c>
      <c r="M12" s="45">
        <f>IF($G12="","",(MAX(VLOOKUP($G12,Listas!$C$1:$F$6,4,0),VLOOKUP($H12,Listas!$C$1:$F$6,4,0),VLOOKUP($I12,Listas!$C$1:$F$6,4,0),VLOOKUP($J12,Listas!$C$1:$F$6,4,0),VLOOKUP($K12,Listas!$E$1:$F$6,2,0),VLOOKUP($L12,Listas!$D$1:$F$6,3,0))))</f>
        <v>5</v>
      </c>
      <c r="N12" s="25">
        <f t="shared" si="0"/>
        <v>25</v>
      </c>
      <c r="O12" s="32" t="s">
        <v>79</v>
      </c>
      <c r="P12" s="52" t="s">
        <v>94</v>
      </c>
    </row>
    <row r="13" spans="1:18" ht="139.5" customHeight="1" x14ac:dyDescent="0.25">
      <c r="A13" s="69">
        <v>6</v>
      </c>
      <c r="B13" s="72" t="s">
        <v>51</v>
      </c>
      <c r="C13" s="56" t="s">
        <v>82</v>
      </c>
      <c r="D13" s="59" t="s">
        <v>13</v>
      </c>
      <c r="E13" s="60" t="s">
        <v>19</v>
      </c>
      <c r="F13" s="25">
        <f>IF($D13="","",MAX(VLOOKUP($D13,Listas!$A$1:$F$6,6,0),(VLOOKUP($E13,Listas!$B$1:$F$6,5,0))))</f>
        <v>4</v>
      </c>
      <c r="G13" s="26" t="s">
        <v>26</v>
      </c>
      <c r="H13" s="26" t="s">
        <v>26</v>
      </c>
      <c r="I13" s="26" t="s">
        <v>25</v>
      </c>
      <c r="J13" s="26" t="s">
        <v>24</v>
      </c>
      <c r="K13" s="26" t="s">
        <v>33</v>
      </c>
      <c r="L13" s="42" t="s">
        <v>3</v>
      </c>
      <c r="M13" s="45">
        <f>IF($G13="","",(MAX(VLOOKUP($G13,Listas!$C$1:$F$6,4,0),VLOOKUP($H13,Listas!$C$1:$F$6,4,0),VLOOKUP($I13,Listas!$C$1:$F$6,4,0),VLOOKUP($J13,Listas!$C$1:$F$6,4,0),VLOOKUP($K13,Listas!$E$1:$F$6,2,0),VLOOKUP($L13,Listas!$D$1:$F$6,3,0))))</f>
        <v>5</v>
      </c>
      <c r="N13" s="25">
        <f t="shared" si="0"/>
        <v>20</v>
      </c>
      <c r="O13" s="32" t="s">
        <v>81</v>
      </c>
      <c r="P13" s="52" t="s">
        <v>103</v>
      </c>
      <c r="Q13" s="66"/>
      <c r="R13" s="66"/>
    </row>
    <row r="14" spans="1:18" ht="92.25" customHeight="1" x14ac:dyDescent="0.25">
      <c r="A14" s="69">
        <v>8</v>
      </c>
      <c r="B14" s="74" t="s">
        <v>48</v>
      </c>
      <c r="C14" s="56" t="s">
        <v>75</v>
      </c>
      <c r="D14" s="59" t="s">
        <v>13</v>
      </c>
      <c r="E14" s="60" t="s">
        <v>19</v>
      </c>
      <c r="F14" s="25">
        <f>IF($D14="","",MAX(VLOOKUP($D14,Listas!$A$1:$F$6,6,0),(VLOOKUP($E14,Listas!$B$1:$F$6,5,0))))</f>
        <v>4</v>
      </c>
      <c r="G14" s="26" t="s">
        <v>25</v>
      </c>
      <c r="H14" s="26" t="s">
        <v>25</v>
      </c>
      <c r="I14" s="26" t="s">
        <v>26</v>
      </c>
      <c r="J14" s="26" t="s">
        <v>25</v>
      </c>
      <c r="K14" s="24" t="s">
        <v>32</v>
      </c>
      <c r="L14" s="42" t="s">
        <v>3</v>
      </c>
      <c r="M14" s="45">
        <f>IF($G14="","",(MAX(VLOOKUP($G14,Listas!$C$1:$F$6,4,0),VLOOKUP($H14,Listas!$C$1:$F$6,4,0),VLOOKUP($I14,Listas!$C$1:$F$6,4,0),VLOOKUP($J14,Listas!$C$1:$F$6,4,0),VLOOKUP($K14,Listas!$E$1:$F$6,2,0),VLOOKUP($L14,Listas!$D$1:$F$6,3,0))))</f>
        <v>5</v>
      </c>
      <c r="N14" s="25">
        <f t="shared" si="0"/>
        <v>20</v>
      </c>
      <c r="O14" s="32" t="s">
        <v>96</v>
      </c>
      <c r="P14" s="68" t="s">
        <v>105</v>
      </c>
    </row>
    <row r="15" spans="1:18" ht="119.25" customHeight="1" x14ac:dyDescent="0.25">
      <c r="A15" s="69">
        <v>9</v>
      </c>
      <c r="B15" s="75" t="s">
        <v>55</v>
      </c>
      <c r="C15" s="56" t="s">
        <v>88</v>
      </c>
      <c r="D15" s="61" t="s">
        <v>14</v>
      </c>
      <c r="E15" s="62" t="s">
        <v>18</v>
      </c>
      <c r="F15" s="25">
        <f>IF($D15="","",MAX(VLOOKUP($D15,Listas!$A$1:$F$6,6,0),(VLOOKUP($E15,Listas!$B$1:$F$6,5,0))))</f>
        <v>5</v>
      </c>
      <c r="G15" s="47" t="s">
        <v>26</v>
      </c>
      <c r="H15" s="47" t="s">
        <v>25</v>
      </c>
      <c r="I15" s="47" t="s">
        <v>26</v>
      </c>
      <c r="J15" s="47" t="s">
        <v>24</v>
      </c>
      <c r="K15" s="47" t="s">
        <v>33</v>
      </c>
      <c r="L15" s="48" t="s">
        <v>3</v>
      </c>
      <c r="M15" s="45">
        <f>IF($G15="","",(MAX(VLOOKUP($G15,Listas!$C$1:$F$6,4,0),VLOOKUP($H15,Listas!$C$1:$F$6,4,0),VLOOKUP($I15,Listas!$C$1:$F$6,4,0),VLOOKUP($J15,Listas!$C$1:$F$6,4,0),VLOOKUP($K15,Listas!$E$1:$F$6,2,0),VLOOKUP($L15,Listas!$D$1:$F$6,3,0))))</f>
        <v>5</v>
      </c>
      <c r="N15" s="25">
        <f t="shared" si="0"/>
        <v>25</v>
      </c>
      <c r="O15" s="49" t="s">
        <v>87</v>
      </c>
      <c r="P15" s="67" t="s">
        <v>104</v>
      </c>
    </row>
    <row r="16" spans="1:18" ht="110.25" customHeight="1" thickBot="1" x14ac:dyDescent="0.3">
      <c r="A16" s="69">
        <v>10</v>
      </c>
      <c r="B16" s="75" t="s">
        <v>48</v>
      </c>
      <c r="C16" s="63" t="s">
        <v>83</v>
      </c>
      <c r="D16" s="61" t="s">
        <v>14</v>
      </c>
      <c r="E16" s="62" t="s">
        <v>19</v>
      </c>
      <c r="F16" s="25">
        <f>IF($D16="","",MAX(VLOOKUP($D16,Listas!$A$1:$F$6,6,0),(VLOOKUP($E16,Listas!$B$1:$F$6,5,0))))</f>
        <v>5</v>
      </c>
      <c r="G16" s="47" t="s">
        <v>23</v>
      </c>
      <c r="H16" s="47" t="s">
        <v>23</v>
      </c>
      <c r="I16" s="47" t="s">
        <v>23</v>
      </c>
      <c r="J16" s="47" t="s">
        <v>25</v>
      </c>
      <c r="K16" s="47" t="s">
        <v>32</v>
      </c>
      <c r="L16" s="48" t="s">
        <v>3</v>
      </c>
      <c r="M16" s="45">
        <f>IF($G16="","",(MAX(VLOOKUP($G16,Listas!$C$1:$F$6,4,0),VLOOKUP($H16,Listas!$C$1:$F$6,4,0),VLOOKUP($I16,Listas!$C$1:$F$6,4,0),VLOOKUP($J16,Listas!$C$1:$F$6,4,0),VLOOKUP($K16,Listas!$E$1:$F$6,2,0),VLOOKUP($L16,Listas!$D$1:$F$6,3,0))))</f>
        <v>4</v>
      </c>
      <c r="N16" s="25">
        <f t="shared" si="0"/>
        <v>20</v>
      </c>
      <c r="O16" s="49" t="s">
        <v>84</v>
      </c>
      <c r="P16" s="54" t="s">
        <v>97</v>
      </c>
    </row>
    <row r="17" spans="1:40" ht="197.25" customHeight="1" x14ac:dyDescent="0.25">
      <c r="A17" s="69">
        <v>12</v>
      </c>
      <c r="B17" s="75" t="s">
        <v>48</v>
      </c>
      <c r="C17" s="76" t="s">
        <v>85</v>
      </c>
      <c r="D17" s="61" t="s">
        <v>14</v>
      </c>
      <c r="E17" s="62" t="s">
        <v>20</v>
      </c>
      <c r="F17" s="25">
        <f>IF($D17="","",MAX(VLOOKUP($D17,Listas!$A$1:$F$6,6,0),(VLOOKUP($E17,Listas!$B$1:$F$6,5,0))))</f>
        <v>5</v>
      </c>
      <c r="G17" s="47" t="s">
        <v>25</v>
      </c>
      <c r="H17" s="47" t="s">
        <v>26</v>
      </c>
      <c r="I17" s="47" t="s">
        <v>26</v>
      </c>
      <c r="J17" s="47" t="s">
        <v>26</v>
      </c>
      <c r="K17" s="47" t="s">
        <v>32</v>
      </c>
      <c r="L17" s="48" t="s">
        <v>3</v>
      </c>
      <c r="M17" s="45">
        <f>IF($G17="","",(MAX(VLOOKUP($G17,Listas!$C$1:$F$6,4,0),VLOOKUP($H17,Listas!$C$1:$F$6,4,0),VLOOKUP($I17,Listas!$C$1:$F$6,4,0),VLOOKUP($J17,Listas!$C$1:$F$6,4,0),VLOOKUP($K17,Listas!$E$1:$F$6,2,0),VLOOKUP($L17,Listas!$D$1:$F$6,3,0))))</f>
        <v>5</v>
      </c>
      <c r="N17" s="25">
        <f t="shared" si="0"/>
        <v>25</v>
      </c>
      <c r="O17" s="49" t="s">
        <v>86</v>
      </c>
      <c r="P17" s="54" t="s">
        <v>98</v>
      </c>
    </row>
    <row r="18" spans="1:40" ht="120" customHeight="1" thickBot="1" x14ac:dyDescent="0.3">
      <c r="A18" s="69">
        <v>13</v>
      </c>
      <c r="B18" s="77" t="s">
        <v>63</v>
      </c>
      <c r="C18" s="78" t="s">
        <v>90</v>
      </c>
      <c r="D18" s="64" t="s">
        <v>13</v>
      </c>
      <c r="E18" s="65" t="s">
        <v>16</v>
      </c>
      <c r="F18" s="25">
        <v>4</v>
      </c>
      <c r="G18" s="30" t="s">
        <v>24</v>
      </c>
      <c r="H18" s="30" t="s">
        <v>23</v>
      </c>
      <c r="I18" s="30" t="s">
        <v>24</v>
      </c>
      <c r="J18" s="30" t="s">
        <v>26</v>
      </c>
      <c r="K18" s="30" t="s">
        <v>33</v>
      </c>
      <c r="L18" s="43" t="s">
        <v>2</v>
      </c>
      <c r="M18" s="46">
        <f>IF($G18="","",(MAX(VLOOKUP($G18,Listas!$C$1:$F$6,4,0),VLOOKUP($H18,Listas!$C$1:$F$6,4,0),VLOOKUP($I18,Listas!$C$1:$F$6,4,0),VLOOKUP($J18,Listas!$C$1:$F$6,4,0),VLOOKUP($K18,Listas!$E$1:$F$6,2,0),VLOOKUP($L18,Listas!$D$1:$F$6,3,0))))</f>
        <v>5</v>
      </c>
      <c r="N18" s="29">
        <f t="shared" si="0"/>
        <v>20</v>
      </c>
      <c r="O18" s="33" t="s">
        <v>89</v>
      </c>
      <c r="P18" s="55" t="s">
        <v>99</v>
      </c>
    </row>
    <row r="19" spans="1:40" ht="54.75" customHeight="1" x14ac:dyDescent="0.25">
      <c r="B19" s="128" t="s">
        <v>68</v>
      </c>
      <c r="C19" s="128"/>
      <c r="D19" s="128"/>
      <c r="E19" s="128"/>
      <c r="M19" s="53" t="str">
        <f>IF($G19="","",(MAX(VLOOKUP($G19,Listas!$C$1:$F$6,4,0),VLOOKUP($H19,Listas!$C$1:$F$6,4,0),VLOOKUP($I19,Listas!$C$1:$F$6,4,0),VLOOKUP($J19,Listas!$C$1:$F$6,4,0),VLOOKUP($K19,Listas!$E$1:$F$6,2,0),VLOOKUP($L19,Listas!$D$1:$F$6,3,0))))</f>
        <v/>
      </c>
      <c r="N19" s="53" t="str">
        <f t="shared" si="0"/>
        <v/>
      </c>
    </row>
    <row r="21" spans="1:40" x14ac:dyDescent="0.25">
      <c r="B21" s="34"/>
    </row>
    <row r="22" spans="1:40" x14ac:dyDescent="0.25">
      <c r="B22" s="34"/>
    </row>
    <row r="23" spans="1:40" x14ac:dyDescent="0.25">
      <c r="B23" s="36"/>
      <c r="C23" s="37"/>
      <c r="D23" s="38"/>
      <c r="E23" s="37"/>
      <c r="F23" s="37"/>
      <c r="G23" s="37"/>
      <c r="H23" s="37"/>
      <c r="I23" s="37"/>
      <c r="J23" s="37"/>
      <c r="K23" s="37"/>
      <c r="L23" s="37"/>
      <c r="M23" s="37"/>
      <c r="N23" s="37"/>
      <c r="O23" s="39"/>
    </row>
    <row r="24" spans="1:40" x14ac:dyDescent="0.25">
      <c r="B24" s="36"/>
      <c r="C24" s="37"/>
      <c r="D24" s="38"/>
      <c r="E24" s="37"/>
      <c r="F24" s="37"/>
      <c r="G24" s="37"/>
      <c r="H24" s="37"/>
      <c r="I24" s="37"/>
      <c r="J24" s="37"/>
      <c r="K24" s="37"/>
      <c r="L24" s="37"/>
      <c r="M24" s="37"/>
      <c r="N24" s="37"/>
      <c r="O24" s="39"/>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row>
    <row r="25" spans="1:40" x14ac:dyDescent="0.25">
      <c r="B25" s="36"/>
      <c r="C25" s="37"/>
      <c r="D25" s="38"/>
      <c r="E25" s="37"/>
      <c r="F25" s="37"/>
      <c r="G25" s="37"/>
      <c r="H25" s="37"/>
      <c r="I25" s="37"/>
      <c r="J25" s="37"/>
      <c r="K25" s="37"/>
      <c r="L25" s="37"/>
      <c r="M25" s="37"/>
      <c r="N25" s="37"/>
      <c r="O25" s="39"/>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row>
    <row r="26" spans="1:40" x14ac:dyDescent="0.25">
      <c r="B26" s="36"/>
      <c r="C26" s="37"/>
      <c r="D26" s="38"/>
      <c r="E26" s="37"/>
      <c r="F26" s="37"/>
      <c r="G26" s="37"/>
      <c r="H26" s="37"/>
      <c r="I26" s="37"/>
      <c r="J26" s="37"/>
      <c r="K26" s="37"/>
      <c r="L26" s="37"/>
      <c r="M26" s="37"/>
      <c r="N26" s="37"/>
      <c r="O26" s="39"/>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row>
    <row r="27" spans="1:40" x14ac:dyDescent="0.25">
      <c r="B27" s="36"/>
      <c r="C27" s="37"/>
      <c r="D27" s="38"/>
      <c r="E27" s="37"/>
      <c r="F27" s="37"/>
      <c r="G27" s="37"/>
      <c r="H27" s="37"/>
      <c r="I27" s="37"/>
      <c r="J27" s="37"/>
      <c r="K27" s="37"/>
      <c r="L27" s="37"/>
      <c r="M27" s="37"/>
      <c r="N27" s="37"/>
      <c r="O27" s="39"/>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row>
    <row r="28" spans="1:40" x14ac:dyDescent="0.25">
      <c r="B28" s="36"/>
      <c r="C28" s="37"/>
      <c r="D28" s="38"/>
      <c r="E28" s="37"/>
      <c r="F28" s="37"/>
      <c r="G28" s="37"/>
      <c r="H28" s="37"/>
      <c r="I28" s="37"/>
      <c r="J28" s="37"/>
      <c r="K28" s="37"/>
      <c r="L28" s="37"/>
      <c r="M28" s="37"/>
      <c r="N28" s="37"/>
      <c r="O28" s="39"/>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row>
    <row r="29" spans="1:40" x14ac:dyDescent="0.25">
      <c r="B29" s="36"/>
      <c r="C29" s="37"/>
      <c r="D29" s="38"/>
      <c r="E29" s="37"/>
      <c r="F29" s="37"/>
      <c r="G29" s="37"/>
      <c r="H29" s="37"/>
      <c r="I29" s="37"/>
      <c r="J29" s="37"/>
      <c r="K29" s="37"/>
      <c r="L29" s="37"/>
      <c r="M29" s="37"/>
      <c r="N29" s="37"/>
      <c r="O29" s="39"/>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row>
    <row r="30" spans="1:40" x14ac:dyDescent="0.25">
      <c r="B30" s="36"/>
      <c r="C30" s="37"/>
      <c r="D30" s="38"/>
      <c r="E30" s="37"/>
      <c r="F30" s="37"/>
      <c r="G30" s="37"/>
      <c r="H30" s="37"/>
      <c r="I30" s="37"/>
      <c r="J30" s="37"/>
      <c r="K30" s="37"/>
      <c r="L30" s="37"/>
      <c r="M30" s="37"/>
      <c r="N30" s="37"/>
      <c r="O30" s="39"/>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x14ac:dyDescent="0.25">
      <c r="B31" s="36"/>
      <c r="C31" s="37"/>
      <c r="D31" s="38"/>
      <c r="E31" s="37"/>
      <c r="F31" s="37"/>
      <c r="G31" s="37"/>
      <c r="H31" s="37"/>
      <c r="I31" s="37"/>
      <c r="J31" s="37"/>
      <c r="K31" s="37"/>
      <c r="L31" s="37"/>
      <c r="M31" s="37"/>
      <c r="N31" s="37"/>
      <c r="O31" s="39"/>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row>
    <row r="32" spans="1:40" x14ac:dyDescent="0.25">
      <c r="B32" s="36"/>
      <c r="C32" s="37"/>
      <c r="D32" s="38"/>
      <c r="E32" s="37"/>
      <c r="F32" s="37"/>
      <c r="G32" s="37"/>
      <c r="H32" s="37"/>
      <c r="I32" s="37"/>
      <c r="J32" s="37"/>
      <c r="K32" s="37"/>
      <c r="L32" s="37"/>
      <c r="M32" s="37"/>
      <c r="N32" s="37"/>
      <c r="O32" s="39"/>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row>
    <row r="33" spans="2:40" x14ac:dyDescent="0.25">
      <c r="B33" s="36"/>
      <c r="C33" s="37"/>
      <c r="D33" s="38"/>
      <c r="E33" s="37"/>
      <c r="F33" s="37"/>
      <c r="G33" s="37"/>
      <c r="H33" s="37"/>
      <c r="I33" s="37"/>
      <c r="J33" s="37"/>
      <c r="K33" s="37"/>
      <c r="L33" s="37"/>
      <c r="M33" s="37"/>
      <c r="N33" s="37"/>
      <c r="O33" s="39"/>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row>
    <row r="34" spans="2:40" x14ac:dyDescent="0.25">
      <c r="B34" s="36"/>
      <c r="C34" s="37"/>
      <c r="D34" s="38"/>
      <c r="E34" s="37"/>
      <c r="F34" s="37"/>
      <c r="G34" s="37"/>
      <c r="H34" s="37"/>
      <c r="I34" s="37"/>
      <c r="J34" s="37"/>
      <c r="K34" s="37"/>
      <c r="L34" s="37"/>
      <c r="M34" s="37"/>
      <c r="N34" s="37"/>
      <c r="O34" s="39"/>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row>
    <row r="35" spans="2:40" x14ac:dyDescent="0.25">
      <c r="B35" s="36"/>
      <c r="C35" s="37"/>
      <c r="D35" s="38"/>
      <c r="E35" s="37"/>
      <c r="F35" s="37"/>
      <c r="G35" s="37"/>
      <c r="H35" s="37"/>
      <c r="I35" s="37"/>
      <c r="J35" s="37"/>
      <c r="K35" s="37"/>
      <c r="L35" s="37"/>
      <c r="M35" s="37"/>
      <c r="N35" s="37"/>
      <c r="O35" s="39"/>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row>
    <row r="36" spans="2:40" x14ac:dyDescent="0.25">
      <c r="B36" s="36"/>
      <c r="C36" s="37"/>
      <c r="D36" s="38"/>
      <c r="E36" s="37"/>
      <c r="F36" s="37"/>
      <c r="G36" s="37"/>
      <c r="H36" s="37"/>
      <c r="I36" s="37"/>
      <c r="J36" s="37"/>
      <c r="K36" s="37"/>
      <c r="L36" s="37"/>
      <c r="M36" s="37"/>
      <c r="N36" s="37"/>
      <c r="O36" s="39"/>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row>
    <row r="37" spans="2:40" x14ac:dyDescent="0.25">
      <c r="B37" s="36"/>
      <c r="C37" s="37"/>
      <c r="D37" s="38"/>
      <c r="E37" s="37"/>
      <c r="F37" s="37"/>
      <c r="G37" s="37"/>
      <c r="H37" s="37"/>
      <c r="I37" s="37"/>
      <c r="J37" s="37"/>
      <c r="K37" s="37"/>
      <c r="L37" s="37"/>
      <c r="M37" s="37"/>
      <c r="N37" s="37"/>
      <c r="O37" s="39"/>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row>
    <row r="38" spans="2:40" x14ac:dyDescent="0.25">
      <c r="B38" s="36"/>
      <c r="C38" s="37"/>
      <c r="D38" s="38"/>
      <c r="E38" s="37"/>
      <c r="F38" s="37"/>
      <c r="G38" s="37"/>
      <c r="H38" s="37"/>
      <c r="I38" s="37"/>
      <c r="J38" s="37"/>
      <c r="K38" s="37"/>
      <c r="L38" s="37"/>
      <c r="M38" s="37"/>
      <c r="N38" s="37"/>
      <c r="O38" s="39"/>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row>
    <row r="39" spans="2:40" x14ac:dyDescent="0.25">
      <c r="B39" s="36"/>
      <c r="C39" s="37"/>
      <c r="D39" s="38"/>
      <c r="E39" s="37"/>
      <c r="F39" s="37"/>
      <c r="G39" s="37"/>
      <c r="H39" s="37"/>
      <c r="I39" s="37"/>
      <c r="J39" s="37"/>
      <c r="K39" s="37"/>
      <c r="L39" s="37"/>
      <c r="M39" s="37"/>
      <c r="N39" s="37"/>
      <c r="O39" s="39"/>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row>
  </sheetData>
  <sheetProtection selectLockedCells="1"/>
  <mergeCells count="15">
    <mergeCell ref="P6:P7"/>
    <mergeCell ref="O4:P4"/>
    <mergeCell ref="O3:P3"/>
    <mergeCell ref="B19:E19"/>
    <mergeCell ref="B3:C4"/>
    <mergeCell ref="D3:N3"/>
    <mergeCell ref="C6:C7"/>
    <mergeCell ref="B6:B7"/>
    <mergeCell ref="M6:M7"/>
    <mergeCell ref="F6:F7"/>
    <mergeCell ref="D6:E6"/>
    <mergeCell ref="G6:L6"/>
    <mergeCell ref="D4:N4"/>
    <mergeCell ref="N6:N7"/>
    <mergeCell ref="O6:O7"/>
  </mergeCells>
  <conditionalFormatting sqref="N8:N19">
    <cfRule type="cellIs" dxfId="2" priority="15" stopIfTrue="1" operator="lessThan">
      <formula>0</formula>
    </cfRule>
    <cfRule type="cellIs" priority="16" stopIfTrue="1" operator="equal">
      <formula>""</formula>
    </cfRule>
  </conditionalFormatting>
  <conditionalFormatting sqref="O8:O18">
    <cfRule type="expression" dxfId="1" priority="5">
      <formula>$N8&lt;#REF!</formula>
    </cfRule>
  </conditionalFormatting>
  <conditionalFormatting sqref="N8:N19">
    <cfRule type="cellIs" dxfId="0" priority="17" stopIfTrue="1" operator="greaterThanOrEqual">
      <formula>#REF!</formula>
    </cfRule>
  </conditionalFormatting>
  <dataValidations count="7">
    <dataValidation allowBlank="1" showErrorMessage="1" errorTitle="Error" error="Please select an option from the drop down list." sqref="M8:M19 F8:F18"/>
    <dataValidation type="list" allowBlank="1" showInputMessage="1" showErrorMessage="1" sqref="B8:B18">
      <formula1>Procesos</formula1>
    </dataValidation>
    <dataValidation type="list" allowBlank="1" showErrorMessage="1" errorTitle="Error" error="Please select an option from the drop down list." sqref="D8:D18">
      <formula1>Probabilidad</formula1>
    </dataValidation>
    <dataValidation type="list" allowBlank="1" showErrorMessage="1" errorTitle="Error" error="Please select an option from the drop down list." sqref="E8:E18">
      <formula1>ocurrencias</formula1>
    </dataValidation>
    <dataValidation type="list" allowBlank="1" showErrorMessage="1" errorTitle="Error" error="Please select an option from the drop down list." sqref="G8:J18">
      <formula1>potencia</formula1>
    </dataValidation>
    <dataValidation type="list" allowBlank="1" showErrorMessage="1" errorTitle="Error" error="Please select an option from the drop down list." sqref="K8:K18">
      <formula1>reputacion</formula1>
    </dataValidation>
    <dataValidation type="list" allowBlank="1" showErrorMessage="1" errorTitle="Error" error="Please select an option from the drop down list." sqref="L8:L18">
      <formula1>correcion</formula1>
    </dataValidation>
  </dataValidations>
  <pageMargins left="0.31496062992125984" right="0.31496062992125984" top="0.35433070866141736" bottom="0.35433070866141736"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I2" sqref="I2"/>
    </sheetView>
  </sheetViews>
  <sheetFormatPr baseColWidth="10" defaultRowHeight="15" x14ac:dyDescent="0.25"/>
  <cols>
    <col min="1" max="1" width="22.140625" bestFit="1" customWidth="1"/>
    <col min="2" max="2" width="27.140625" bestFit="1" customWidth="1"/>
    <col min="5" max="5" width="16.5703125" bestFit="1" customWidth="1"/>
    <col min="7" max="7" width="24.28515625" bestFit="1" customWidth="1"/>
    <col min="9" max="9" width="37.7109375" customWidth="1"/>
    <col min="11" max="11" width="28.42578125" customWidth="1"/>
    <col min="16" max="16" width="50.28515625" customWidth="1"/>
    <col min="17" max="17" width="16.5703125" customWidth="1"/>
  </cols>
  <sheetData>
    <row r="1" spans="1:17" ht="30" x14ac:dyDescent="0.25">
      <c r="A1" s="1" t="s">
        <v>7</v>
      </c>
      <c r="B1" s="4" t="s">
        <v>15</v>
      </c>
      <c r="C1" s="4" t="s">
        <v>21</v>
      </c>
      <c r="D1" s="4" t="s">
        <v>22</v>
      </c>
      <c r="E1" s="4" t="s">
        <v>28</v>
      </c>
      <c r="F1" s="5" t="s">
        <v>46</v>
      </c>
      <c r="G1" s="5" t="s">
        <v>40</v>
      </c>
      <c r="I1" s="3" t="s">
        <v>47</v>
      </c>
      <c r="K1" s="15" t="s">
        <v>9</v>
      </c>
      <c r="P1" s="11" t="s">
        <v>39</v>
      </c>
      <c r="Q1" s="12" t="str">
        <f>CONCATENATE(P1,I2,P2)</f>
        <v>Plan de Seguimiento de Oportunidades
(Sugerido por factor Opor. &gt; 8)
Puede hacer referencia a un documento externo de planificación</v>
      </c>
    </row>
    <row r="2" spans="1:17" ht="15.75" customHeight="1" x14ac:dyDescent="0.25">
      <c r="A2" s="2" t="s">
        <v>10</v>
      </c>
      <c r="B2" s="6" t="s">
        <v>16</v>
      </c>
      <c r="C2" s="6" t="s">
        <v>27</v>
      </c>
      <c r="D2" s="7" t="s">
        <v>3</v>
      </c>
      <c r="E2" s="6" t="s">
        <v>29</v>
      </c>
      <c r="F2" s="8">
        <v>1</v>
      </c>
      <c r="G2" s="8" t="s">
        <v>41</v>
      </c>
      <c r="I2" s="9">
        <v>8</v>
      </c>
      <c r="K2" s="10" t="s">
        <v>48</v>
      </c>
      <c r="P2" s="13" t="s">
        <v>38</v>
      </c>
      <c r="Q2" s="14"/>
    </row>
    <row r="3" spans="1:17" x14ac:dyDescent="0.25">
      <c r="A3" s="1" t="s">
        <v>11</v>
      </c>
      <c r="B3" s="4" t="s">
        <v>17</v>
      </c>
      <c r="C3" s="4" t="s">
        <v>23</v>
      </c>
      <c r="D3" s="4" t="s">
        <v>2</v>
      </c>
      <c r="E3" s="4" t="s">
        <v>31</v>
      </c>
      <c r="F3" s="5">
        <v>2</v>
      </c>
      <c r="G3" s="5" t="s">
        <v>42</v>
      </c>
      <c r="K3" s="10" t="s">
        <v>49</v>
      </c>
    </row>
    <row r="4" spans="1:17" x14ac:dyDescent="0.25">
      <c r="A4" s="2" t="s">
        <v>12</v>
      </c>
      <c r="B4" s="6" t="s">
        <v>18</v>
      </c>
      <c r="C4" s="6" t="s">
        <v>24</v>
      </c>
      <c r="D4" s="6" t="s">
        <v>1</v>
      </c>
      <c r="E4" s="6" t="s">
        <v>30</v>
      </c>
      <c r="F4" s="8">
        <v>3</v>
      </c>
      <c r="G4" s="8" t="s">
        <v>43</v>
      </c>
      <c r="K4" s="10" t="s">
        <v>50</v>
      </c>
    </row>
    <row r="5" spans="1:17" x14ac:dyDescent="0.25">
      <c r="A5" s="1" t="s">
        <v>13</v>
      </c>
      <c r="B5" s="4" t="s">
        <v>19</v>
      </c>
      <c r="C5" s="4" t="s">
        <v>25</v>
      </c>
      <c r="D5" s="4" t="s">
        <v>0</v>
      </c>
      <c r="E5" s="4" t="s">
        <v>32</v>
      </c>
      <c r="F5" s="5">
        <v>4</v>
      </c>
      <c r="G5" s="5" t="s">
        <v>44</v>
      </c>
      <c r="K5" s="10" t="s">
        <v>63</v>
      </c>
    </row>
    <row r="6" spans="1:17" x14ac:dyDescent="0.25">
      <c r="A6" s="2" t="s">
        <v>14</v>
      </c>
      <c r="B6" s="6" t="s">
        <v>20</v>
      </c>
      <c r="C6" s="6" t="s">
        <v>26</v>
      </c>
      <c r="D6" s="6" t="s">
        <v>36</v>
      </c>
      <c r="E6" s="6" t="s">
        <v>33</v>
      </c>
      <c r="F6" s="8">
        <v>5</v>
      </c>
      <c r="G6" s="8" t="s">
        <v>45</v>
      </c>
      <c r="K6" s="10" t="s">
        <v>51</v>
      </c>
    </row>
    <row r="7" spans="1:17" x14ac:dyDescent="0.25">
      <c r="K7" s="10" t="s">
        <v>52</v>
      </c>
    </row>
    <row r="8" spans="1:17" x14ac:dyDescent="0.25">
      <c r="K8" s="10" t="s">
        <v>53</v>
      </c>
    </row>
    <row r="9" spans="1:17" x14ac:dyDescent="0.25">
      <c r="K9" s="10" t="s">
        <v>54</v>
      </c>
    </row>
    <row r="10" spans="1:17" x14ac:dyDescent="0.25">
      <c r="K10" s="10" t="s">
        <v>55</v>
      </c>
    </row>
    <row r="11" spans="1:17" x14ac:dyDescent="0.25">
      <c r="K11" s="10" t="s">
        <v>56</v>
      </c>
    </row>
    <row r="12" spans="1:17" x14ac:dyDescent="0.25">
      <c r="K12" s="10" t="s">
        <v>57</v>
      </c>
    </row>
    <row r="13" spans="1:17" x14ac:dyDescent="0.25">
      <c r="K13" s="10" t="s">
        <v>58</v>
      </c>
    </row>
    <row r="14" spans="1:17" x14ac:dyDescent="0.25">
      <c r="K14" s="10" t="s">
        <v>59</v>
      </c>
    </row>
    <row r="15" spans="1:17" x14ac:dyDescent="0.25">
      <c r="K15" s="10"/>
    </row>
    <row r="16" spans="1:17" x14ac:dyDescent="0.25">
      <c r="K16" s="10"/>
    </row>
    <row r="17" spans="11:11" x14ac:dyDescent="0.25">
      <c r="K17" s="10"/>
    </row>
    <row r="18" spans="11:11" x14ac:dyDescent="0.25">
      <c r="K18" s="10"/>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P11" sqref="P11"/>
    </sheetView>
  </sheetViews>
  <sheetFormatPr baseColWidth="10" defaultRowHeight="15" x14ac:dyDescent="0.25"/>
  <sheetData>
    <row r="1" spans="1:4" x14ac:dyDescent="0.25">
      <c r="A1" t="s">
        <v>176</v>
      </c>
      <c r="B1" t="s">
        <v>177</v>
      </c>
      <c r="C1" t="s">
        <v>178</v>
      </c>
      <c r="D1" t="s">
        <v>175</v>
      </c>
    </row>
    <row r="2" spans="1:4" ht="15.75" thickBot="1" x14ac:dyDescent="0.3">
      <c r="A2" s="93" t="s">
        <v>164</v>
      </c>
      <c r="B2" s="94">
        <v>1</v>
      </c>
      <c r="C2" s="94">
        <v>1</v>
      </c>
      <c r="D2" s="94">
        <v>6</v>
      </c>
    </row>
    <row r="3" spans="1:4" ht="15.75" thickBot="1" x14ac:dyDescent="0.3">
      <c r="A3" s="93" t="s">
        <v>165</v>
      </c>
      <c r="B3" s="94">
        <v>2</v>
      </c>
      <c r="C3" s="94">
        <v>1</v>
      </c>
      <c r="D3" s="94">
        <v>0</v>
      </c>
    </row>
    <row r="4" spans="1:4" ht="15.75" thickBot="1" x14ac:dyDescent="0.3">
      <c r="A4" s="93" t="s">
        <v>166</v>
      </c>
      <c r="B4" s="94">
        <v>1</v>
      </c>
      <c r="C4" s="94">
        <v>1</v>
      </c>
      <c r="D4" s="94">
        <v>1</v>
      </c>
    </row>
    <row r="5" spans="1:4" ht="15.75" thickBot="1" x14ac:dyDescent="0.3">
      <c r="A5" s="93" t="s">
        <v>167</v>
      </c>
      <c r="B5" s="94">
        <v>1</v>
      </c>
      <c r="C5" s="94">
        <v>0</v>
      </c>
      <c r="D5" s="94">
        <v>0</v>
      </c>
    </row>
    <row r="6" spans="1:4" ht="15.75" thickBot="1" x14ac:dyDescent="0.3">
      <c r="A6" s="93" t="s">
        <v>168</v>
      </c>
      <c r="B6" s="94">
        <v>1</v>
      </c>
      <c r="C6" s="94">
        <v>0</v>
      </c>
      <c r="D6" s="94">
        <v>1</v>
      </c>
    </row>
    <row r="7" spans="1:4" ht="15.75" thickBot="1" x14ac:dyDescent="0.3">
      <c r="A7" s="93" t="s">
        <v>169</v>
      </c>
      <c r="B7" s="94">
        <v>4</v>
      </c>
      <c r="C7" s="94">
        <v>3</v>
      </c>
      <c r="D7" s="94">
        <v>10</v>
      </c>
    </row>
    <row r="8" spans="1:4" ht="15.75" thickBot="1" x14ac:dyDescent="0.3">
      <c r="A8" s="93" t="s">
        <v>170</v>
      </c>
      <c r="B8" s="94">
        <v>3</v>
      </c>
      <c r="C8" s="94">
        <v>1</v>
      </c>
      <c r="D8" s="94">
        <v>3</v>
      </c>
    </row>
    <row r="9" spans="1:4" ht="15.75" thickBot="1" x14ac:dyDescent="0.3">
      <c r="A9" s="93" t="s">
        <v>171</v>
      </c>
      <c r="B9" s="94">
        <v>3</v>
      </c>
      <c r="C9" s="94">
        <v>0</v>
      </c>
      <c r="D9" s="94">
        <v>2</v>
      </c>
    </row>
    <row r="10" spans="1:4" ht="15.75" thickBot="1" x14ac:dyDescent="0.3">
      <c r="A10" s="93" t="s">
        <v>172</v>
      </c>
      <c r="B10" s="94">
        <v>2</v>
      </c>
      <c r="C10" s="94">
        <v>0</v>
      </c>
      <c r="D10" s="94">
        <v>0</v>
      </c>
    </row>
    <row r="11" spans="1:4" ht="15.75" thickBot="1" x14ac:dyDescent="0.3">
      <c r="A11" s="93" t="s">
        <v>173</v>
      </c>
      <c r="B11" s="94">
        <v>2</v>
      </c>
      <c r="C11" s="94">
        <v>0</v>
      </c>
      <c r="D11" s="94">
        <v>0</v>
      </c>
    </row>
    <row r="12" spans="1:4" ht="15.75" thickBot="1" x14ac:dyDescent="0.3">
      <c r="A12" s="93" t="s">
        <v>174</v>
      </c>
      <c r="B12" s="94">
        <v>2</v>
      </c>
      <c r="C12" s="94">
        <v>1</v>
      </c>
      <c r="D12" s="94">
        <v>0</v>
      </c>
    </row>
  </sheetData>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Registro de Opor. 2022</vt:lpstr>
      <vt:lpstr>Registro de Opor. 2021</vt:lpstr>
      <vt:lpstr>Registro de Opor. 2020</vt:lpstr>
      <vt:lpstr>Listas</vt:lpstr>
      <vt:lpstr>Hoja1</vt:lpstr>
      <vt:lpstr>correcion</vt:lpstr>
      <vt:lpstr>éxito</vt:lpstr>
      <vt:lpstr>ocurrencias</vt:lpstr>
      <vt:lpstr>potencia</vt:lpstr>
      <vt:lpstr>potencial</vt:lpstr>
      <vt:lpstr>Probabilidad</vt:lpstr>
      <vt:lpstr>Procesos</vt:lpstr>
      <vt:lpstr>reputacion</vt:lpstr>
      <vt:lpstr>'Registro de Opor. 2020'!Títulos_a_imprimir</vt:lpstr>
      <vt:lpstr>'Registro de Opor. 2021'!Títulos_a_imprimir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Jiménez</dc:creator>
  <cp:lastModifiedBy>SGCALIDAD</cp:lastModifiedBy>
  <cp:lastPrinted>2021-10-27T20:58:34Z</cp:lastPrinted>
  <dcterms:created xsi:type="dcterms:W3CDTF">2009-05-13T16:23:52Z</dcterms:created>
  <dcterms:modified xsi:type="dcterms:W3CDTF">2022-10-03T23:00:13Z</dcterms:modified>
</cp:coreProperties>
</file>